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updateLinks="never"/>
  <mc:AlternateContent xmlns:mc="http://schemas.openxmlformats.org/markup-compatibility/2006">
    <mc:Choice Requires="x15">
      <x15ac:absPath xmlns:x15ac="http://schemas.microsoft.com/office/spreadsheetml/2010/11/ac" url="G:\電腦更新前桌面資料\五合一\1.給培綾姊\3.銀髮健身俱樂部\111-113年銀髮健身俱樂部\「110年至111年布建之銀髮健身俱樂部據點後續營運計畫(112年-113年)」申請作業須知\"/>
    </mc:Choice>
  </mc:AlternateContent>
  <xr:revisionPtr revIDLastSave="0" documentId="8_{220B4C79-AB8A-412E-BE51-0B5FAC8A49A0}" xr6:coauthVersionLast="47" xr6:coauthVersionMax="47" xr10:uidLastSave="{00000000-0000-0000-0000-000000000000}"/>
  <bookViews>
    <workbookView xWindow="-108" yWindow="-108" windowWidth="23256" windowHeight="12576" xr2:uid="{00000000-000D-0000-FFFF-FFFF00000000}"/>
  </bookViews>
  <sheets>
    <sheet name="明細表" sheetId="4" r:id="rId1"/>
    <sheet name="研究助理酬金" sheetId="16" state="hidden" r:id="rId2"/>
    <sheet name="人事表" sheetId="27" r:id="rId3"/>
    <sheet name="級距表" sheetId="15" state="hidden" r:id="rId4"/>
    <sheet name="11.5%" sheetId="25" state="hidden" r:id="rId5"/>
    <sheet name="健保" sheetId="26" state="hidden" r:id="rId6"/>
  </sheets>
  <externalReferences>
    <externalReference r:id="rId7"/>
    <externalReference r:id="rId8"/>
    <externalReference r:id="rId9"/>
    <externalReference r:id="rId10"/>
  </externalReferences>
  <definedNames>
    <definedName name="_xlnm.Print_Area" localSheetId="4">'11.5%'!$A$1:$AC$74</definedName>
    <definedName name="_xlnm.Print_Area" localSheetId="2">人事表!$M$1:$Z$25</definedName>
    <definedName name="_xlnm.Print_Area" localSheetId="0">明細表!$A$1:$I$22</definedName>
    <definedName name="_xlnm.Print_Area" localSheetId="5">健保!$A$1:$H$56</definedName>
    <definedName name="_xlnm.Print_Titles" localSheetId="0">明細表!$A:$I,明細表!$1:$3</definedName>
    <definedName name="級距" localSheetId="2">[1]清單!$M$2:$M$50</definedName>
    <definedName name="級距">[2]清單!$M$2:$M$50</definedName>
    <definedName name="健保" localSheetId="2">[1]清單!$N$2:$N$50</definedName>
    <definedName name="健保">[2]清單!$N$2:$N$50</definedName>
    <definedName name="區分" localSheetId="2">[1]清單!$Q$2:$Q$3</definedName>
    <definedName name="區分" localSheetId="1">[3]清單!$R$2:$R$3</definedName>
    <definedName name="區分">[2]清單!$Q$2:$Q$3</definedName>
    <definedName name="勞保" localSheetId="2">[1]清單!$P$2:$P$50</definedName>
    <definedName name="勞保">[2]清單!$P$2:$P$50</definedName>
    <definedName name="勞退" localSheetId="2">[1]清單!$O$2:$O$50</definedName>
    <definedName name="勞退">[2]清單!$O$2:$O$50</definedName>
    <definedName name="學歷">研究助理酬金!$M$6:$S$6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3" i="27" l="1"/>
  <c r="X23" i="27" s="1"/>
  <c r="P23" i="27"/>
  <c r="R22" i="27"/>
  <c r="X22" i="27" s="1"/>
  <c r="P22" i="27"/>
  <c r="T22" i="27" s="1"/>
  <c r="R21" i="27"/>
  <c r="X21" i="27" s="1"/>
  <c r="P21" i="27"/>
  <c r="P17" i="27"/>
  <c r="P16" i="27"/>
  <c r="U22" i="27" l="1"/>
  <c r="Z22" i="27" s="1"/>
  <c r="W22" i="27"/>
  <c r="T21" i="27"/>
  <c r="Z21" i="27" s="1"/>
  <c r="U21" i="27"/>
  <c r="W21" i="27"/>
  <c r="T23" i="27"/>
  <c r="Z23" i="27" s="1"/>
  <c r="U23" i="27"/>
  <c r="W23" i="27"/>
  <c r="Q12" i="27" l="1"/>
  <c r="O12" i="27"/>
  <c r="E16" i="4" s="1"/>
  <c r="H51" i="26" l="1"/>
  <c r="G51" i="26"/>
  <c r="C51" i="26"/>
  <c r="F51" i="26" s="1"/>
  <c r="H50" i="26"/>
  <c r="G50" i="26"/>
  <c r="C50" i="26"/>
  <c r="F50" i="26" s="1"/>
  <c r="H49" i="26"/>
  <c r="G49" i="26"/>
  <c r="C49" i="26"/>
  <c r="D49" i="26" s="1"/>
  <c r="H48" i="26"/>
  <c r="G48" i="26"/>
  <c r="F48" i="26"/>
  <c r="C48" i="26"/>
  <c r="E48" i="26" s="1"/>
  <c r="H47" i="26"/>
  <c r="G47" i="26"/>
  <c r="C47" i="26"/>
  <c r="F47" i="26" s="1"/>
  <c r="H46" i="26"/>
  <c r="G46" i="26"/>
  <c r="C46" i="26"/>
  <c r="F46" i="26" s="1"/>
  <c r="H45" i="26"/>
  <c r="G45" i="26"/>
  <c r="E45" i="26"/>
  <c r="C45" i="26"/>
  <c r="F45" i="26" s="1"/>
  <c r="H44" i="26"/>
  <c r="G44" i="26"/>
  <c r="F44" i="26"/>
  <c r="E44" i="26"/>
  <c r="C44" i="26"/>
  <c r="D44" i="26" s="1"/>
  <c r="H43" i="26"/>
  <c r="G43" i="26"/>
  <c r="C43" i="26"/>
  <c r="D43" i="26" s="1"/>
  <c r="H42" i="26"/>
  <c r="G42" i="26"/>
  <c r="C42" i="26"/>
  <c r="F42" i="26" s="1"/>
  <c r="H41" i="26"/>
  <c r="G41" i="26"/>
  <c r="C41" i="26"/>
  <c r="F41" i="26" s="1"/>
  <c r="H40" i="26"/>
  <c r="G40" i="26"/>
  <c r="C40" i="26"/>
  <c r="F40" i="26" s="1"/>
  <c r="H39" i="26"/>
  <c r="G39" i="26"/>
  <c r="C39" i="26"/>
  <c r="F39" i="26" s="1"/>
  <c r="H38" i="26"/>
  <c r="G38" i="26"/>
  <c r="C38" i="26"/>
  <c r="F38" i="26" s="1"/>
  <c r="H37" i="26"/>
  <c r="G37" i="26"/>
  <c r="C37" i="26"/>
  <c r="D37" i="26" s="1"/>
  <c r="H36" i="26"/>
  <c r="G36" i="26"/>
  <c r="F36" i="26"/>
  <c r="C36" i="26"/>
  <c r="E36" i="26" s="1"/>
  <c r="H35" i="26"/>
  <c r="G35" i="26"/>
  <c r="C35" i="26"/>
  <c r="F35" i="26" s="1"/>
  <c r="H34" i="26"/>
  <c r="G34" i="26"/>
  <c r="C34" i="26"/>
  <c r="F34" i="26" s="1"/>
  <c r="H33" i="26"/>
  <c r="G33" i="26"/>
  <c r="E33" i="26"/>
  <c r="C33" i="26"/>
  <c r="F33" i="26" s="1"/>
  <c r="H32" i="26"/>
  <c r="G32" i="26"/>
  <c r="F32" i="26"/>
  <c r="E32" i="26"/>
  <c r="C32" i="26"/>
  <c r="D32" i="26" s="1"/>
  <c r="H31" i="26"/>
  <c r="G31" i="26"/>
  <c r="C31" i="26"/>
  <c r="D31" i="26" s="1"/>
  <c r="H30" i="26"/>
  <c r="G30" i="26"/>
  <c r="C30" i="26"/>
  <c r="F30" i="26" s="1"/>
  <c r="H29" i="26"/>
  <c r="G29" i="26"/>
  <c r="C29" i="26"/>
  <c r="F29" i="26" s="1"/>
  <c r="H28" i="26"/>
  <c r="G28" i="26"/>
  <c r="C28" i="26"/>
  <c r="F28" i="26" s="1"/>
  <c r="H27" i="26"/>
  <c r="G27" i="26"/>
  <c r="C27" i="26"/>
  <c r="F27" i="26" s="1"/>
  <c r="H26" i="26"/>
  <c r="G26" i="26"/>
  <c r="C26" i="26"/>
  <c r="F26" i="26" s="1"/>
  <c r="H25" i="26"/>
  <c r="G25" i="26"/>
  <c r="C25" i="26"/>
  <c r="D25" i="26" s="1"/>
  <c r="H24" i="26"/>
  <c r="G24" i="26"/>
  <c r="F24" i="26"/>
  <c r="C24" i="26"/>
  <c r="E24" i="26" s="1"/>
  <c r="H23" i="26"/>
  <c r="G23" i="26"/>
  <c r="C23" i="26"/>
  <c r="F23" i="26" s="1"/>
  <c r="H22" i="26"/>
  <c r="G22" i="26"/>
  <c r="C22" i="26"/>
  <c r="D22" i="26" s="1"/>
  <c r="H21" i="26"/>
  <c r="G21" i="26"/>
  <c r="E21" i="26"/>
  <c r="C21" i="26"/>
  <c r="F21" i="26" s="1"/>
  <c r="H20" i="26"/>
  <c r="G20" i="26"/>
  <c r="F20" i="26"/>
  <c r="E20" i="26"/>
  <c r="C20" i="26"/>
  <c r="D20" i="26" s="1"/>
  <c r="H19" i="26"/>
  <c r="G19" i="26"/>
  <c r="C19" i="26"/>
  <c r="D19" i="26" s="1"/>
  <c r="H18" i="26"/>
  <c r="G18" i="26"/>
  <c r="C18" i="26"/>
  <c r="F18" i="26" s="1"/>
  <c r="H17" i="26"/>
  <c r="G17" i="26"/>
  <c r="C17" i="26"/>
  <c r="F17" i="26" s="1"/>
  <c r="H16" i="26"/>
  <c r="G16" i="26"/>
  <c r="C16" i="26"/>
  <c r="F16" i="26" s="1"/>
  <c r="H15" i="26"/>
  <c r="G15" i="26"/>
  <c r="C15" i="26"/>
  <c r="F15" i="26" s="1"/>
  <c r="H14" i="26"/>
  <c r="G14" i="26"/>
  <c r="C14" i="26"/>
  <c r="F14" i="26" s="1"/>
  <c r="H13" i="26"/>
  <c r="G13" i="26"/>
  <c r="C13" i="26"/>
  <c r="D13" i="26" s="1"/>
  <c r="H12" i="26"/>
  <c r="G12" i="26"/>
  <c r="F12" i="26"/>
  <c r="C12" i="26"/>
  <c r="E12" i="26" s="1"/>
  <c r="H11" i="26"/>
  <c r="G11" i="26"/>
  <c r="C11" i="26"/>
  <c r="F11" i="26" s="1"/>
  <c r="H10" i="26"/>
  <c r="G10" i="26"/>
  <c r="C10" i="26"/>
  <c r="F10" i="26" s="1"/>
  <c r="H9" i="26"/>
  <c r="G9" i="26"/>
  <c r="E9" i="26"/>
  <c r="C9" i="26"/>
  <c r="F9" i="26" s="1"/>
  <c r="H8" i="26"/>
  <c r="G8" i="26"/>
  <c r="F8" i="26"/>
  <c r="E8" i="26"/>
  <c r="C8" i="26"/>
  <c r="D8" i="26" s="1"/>
  <c r="H7" i="26"/>
  <c r="G7" i="26"/>
  <c r="C7" i="26"/>
  <c r="D7" i="26" s="1"/>
  <c r="H6" i="26"/>
  <c r="G6" i="26"/>
  <c r="C6" i="26"/>
  <c r="F6" i="26" s="1"/>
  <c r="A6" i="26"/>
  <c r="A7" i="26" s="1"/>
  <c r="A8" i="26" s="1"/>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2" i="26" s="1"/>
  <c r="A43" i="26" s="1"/>
  <c r="A44" i="26" s="1"/>
  <c r="A45" i="26" s="1"/>
  <c r="A46" i="26" s="1"/>
  <c r="A47" i="26" s="1"/>
  <c r="A48" i="26" s="1"/>
  <c r="A49" i="26" s="1"/>
  <c r="A50" i="26" s="1"/>
  <c r="A51" i="26" s="1"/>
  <c r="H5" i="26"/>
  <c r="G5" i="26"/>
  <c r="C5" i="26"/>
  <c r="F5" i="26" s="1"/>
  <c r="AA69" i="25"/>
  <c r="Z69" i="25"/>
  <c r="Y69" i="25"/>
  <c r="X69" i="25"/>
  <c r="W69" i="25"/>
  <c r="V69" i="25"/>
  <c r="U69" i="25"/>
  <c r="T69" i="25"/>
  <c r="S69" i="25"/>
  <c r="R69" i="25"/>
  <c r="Q69" i="25"/>
  <c r="P69" i="25"/>
  <c r="O69" i="25"/>
  <c r="N69" i="25"/>
  <c r="M69" i="25"/>
  <c r="L69" i="25"/>
  <c r="K69" i="25"/>
  <c r="J69" i="25"/>
  <c r="I69" i="25"/>
  <c r="H69" i="25"/>
  <c r="G69" i="25"/>
  <c r="F69" i="25"/>
  <c r="E69" i="25"/>
  <c r="D69" i="25"/>
  <c r="C69" i="25"/>
  <c r="B69" i="25"/>
  <c r="AA68" i="25"/>
  <c r="Z68" i="25"/>
  <c r="Y68" i="25"/>
  <c r="X68" i="25"/>
  <c r="W68" i="25"/>
  <c r="V68" i="25"/>
  <c r="U68" i="25"/>
  <c r="T68" i="25"/>
  <c r="S68" i="25"/>
  <c r="R68" i="25"/>
  <c r="Q68" i="25"/>
  <c r="P68" i="25"/>
  <c r="O68" i="25"/>
  <c r="N68" i="25"/>
  <c r="M68" i="25"/>
  <c r="L68" i="25"/>
  <c r="K68" i="25"/>
  <c r="J68" i="25"/>
  <c r="I68" i="25"/>
  <c r="H68" i="25"/>
  <c r="G68" i="25"/>
  <c r="F68" i="25"/>
  <c r="E68" i="25"/>
  <c r="D68" i="25"/>
  <c r="C68" i="25"/>
  <c r="B68" i="25"/>
  <c r="AA67" i="25"/>
  <c r="Z67" i="25"/>
  <c r="Y67" i="25"/>
  <c r="X67" i="25"/>
  <c r="W67" i="25"/>
  <c r="V67" i="25"/>
  <c r="U67" i="25"/>
  <c r="T67" i="25"/>
  <c r="S67" i="25"/>
  <c r="R67" i="25"/>
  <c r="Q67" i="25"/>
  <c r="P67" i="25"/>
  <c r="O67" i="25"/>
  <c r="N67" i="25"/>
  <c r="M67" i="25"/>
  <c r="L67" i="25"/>
  <c r="K67" i="25"/>
  <c r="J67" i="25"/>
  <c r="I67" i="25"/>
  <c r="H67" i="25"/>
  <c r="G67" i="25"/>
  <c r="F67" i="25"/>
  <c r="E67" i="25"/>
  <c r="D67" i="25"/>
  <c r="C67" i="25"/>
  <c r="B67" i="25"/>
  <c r="AA66" i="25"/>
  <c r="Z66" i="25"/>
  <c r="Y66" i="25"/>
  <c r="X66" i="25"/>
  <c r="W66" i="25"/>
  <c r="V66" i="25"/>
  <c r="U66" i="25"/>
  <c r="T66" i="25"/>
  <c r="S66" i="25"/>
  <c r="R66" i="25"/>
  <c r="Q66" i="25"/>
  <c r="P66" i="25"/>
  <c r="O66" i="25"/>
  <c r="N66" i="25"/>
  <c r="M66" i="25"/>
  <c r="L66" i="25"/>
  <c r="K66" i="25"/>
  <c r="J66" i="25"/>
  <c r="I66" i="25"/>
  <c r="H66" i="25"/>
  <c r="G66" i="25"/>
  <c r="F66" i="25"/>
  <c r="E66" i="25"/>
  <c r="D66" i="25"/>
  <c r="C66" i="25"/>
  <c r="B66" i="25"/>
  <c r="AA65" i="25"/>
  <c r="Z65" i="25"/>
  <c r="Y65" i="25"/>
  <c r="X65" i="25"/>
  <c r="W65" i="25"/>
  <c r="V65" i="25"/>
  <c r="U65" i="25"/>
  <c r="T65" i="25"/>
  <c r="S65" i="25"/>
  <c r="R65" i="25"/>
  <c r="Q65" i="25"/>
  <c r="P65" i="25"/>
  <c r="O65" i="25"/>
  <c r="N65" i="25"/>
  <c r="M65" i="25"/>
  <c r="L65" i="25"/>
  <c r="K65" i="25"/>
  <c r="J65" i="25"/>
  <c r="I65" i="25"/>
  <c r="H65" i="25"/>
  <c r="G65" i="25"/>
  <c r="F65" i="25"/>
  <c r="E65" i="25"/>
  <c r="D65" i="25"/>
  <c r="C65" i="25"/>
  <c r="B65" i="25"/>
  <c r="AA64" i="25"/>
  <c r="Z64" i="25"/>
  <c r="Y64" i="25"/>
  <c r="X64" i="25"/>
  <c r="W64" i="25"/>
  <c r="V64" i="25"/>
  <c r="U64" i="25"/>
  <c r="T64" i="25"/>
  <c r="S64" i="25"/>
  <c r="R64" i="25"/>
  <c r="Q64" i="25"/>
  <c r="P64" i="25"/>
  <c r="O64" i="25"/>
  <c r="N64" i="25"/>
  <c r="M64" i="25"/>
  <c r="L64" i="25"/>
  <c r="K64" i="25"/>
  <c r="J64" i="25"/>
  <c r="I64" i="25"/>
  <c r="H64" i="25"/>
  <c r="G64" i="25"/>
  <c r="F64" i="25"/>
  <c r="E64" i="25"/>
  <c r="D64" i="25"/>
  <c r="C64" i="25"/>
  <c r="B64" i="25"/>
  <c r="AA63" i="25"/>
  <c r="Z63" i="25"/>
  <c r="Y63" i="25"/>
  <c r="X63" i="25"/>
  <c r="W63" i="25"/>
  <c r="V63" i="25"/>
  <c r="U63" i="25"/>
  <c r="T63" i="25"/>
  <c r="S63" i="25"/>
  <c r="R63" i="25"/>
  <c r="Q63" i="25"/>
  <c r="P63" i="25"/>
  <c r="O63" i="25"/>
  <c r="N63" i="25"/>
  <c r="M63" i="25"/>
  <c r="L63" i="25"/>
  <c r="K63" i="25"/>
  <c r="J63" i="25"/>
  <c r="I63" i="25"/>
  <c r="H63" i="25"/>
  <c r="G63" i="25"/>
  <c r="F63" i="25"/>
  <c r="E63" i="25"/>
  <c r="D63" i="25"/>
  <c r="C63" i="25"/>
  <c r="B63" i="25"/>
  <c r="AA62" i="25"/>
  <c r="Z62" i="25"/>
  <c r="Y62" i="25"/>
  <c r="X62" i="25"/>
  <c r="W62" i="25"/>
  <c r="V62" i="25"/>
  <c r="U62" i="25"/>
  <c r="T62" i="25"/>
  <c r="S62" i="25"/>
  <c r="R62" i="25"/>
  <c r="Q62" i="25"/>
  <c r="P62" i="25"/>
  <c r="O62" i="25"/>
  <c r="N62" i="25"/>
  <c r="M62" i="25"/>
  <c r="L62" i="25"/>
  <c r="K62" i="25"/>
  <c r="J62" i="25"/>
  <c r="I62" i="25"/>
  <c r="H62" i="25"/>
  <c r="G62" i="25"/>
  <c r="F62" i="25"/>
  <c r="E62" i="25"/>
  <c r="D62" i="25"/>
  <c r="C62" i="25"/>
  <c r="B62" i="25"/>
  <c r="AA61" i="25"/>
  <c r="Z61" i="25"/>
  <c r="Y61" i="25"/>
  <c r="X61" i="25"/>
  <c r="W61" i="25"/>
  <c r="V61" i="25"/>
  <c r="U61" i="25"/>
  <c r="T61" i="25"/>
  <c r="S61" i="25"/>
  <c r="R61" i="25"/>
  <c r="Q61" i="25"/>
  <c r="P61" i="25"/>
  <c r="O61" i="25"/>
  <c r="N61" i="25"/>
  <c r="M61" i="25"/>
  <c r="L61" i="25"/>
  <c r="K61" i="25"/>
  <c r="J61" i="25"/>
  <c r="I61" i="25"/>
  <c r="H61" i="25"/>
  <c r="G61" i="25"/>
  <c r="F61" i="25"/>
  <c r="E61" i="25"/>
  <c r="D61" i="25"/>
  <c r="C61" i="25"/>
  <c r="B61" i="25"/>
  <c r="AA60" i="25"/>
  <c r="Z60" i="25"/>
  <c r="Y60" i="25"/>
  <c r="X60" i="25"/>
  <c r="W60" i="25"/>
  <c r="V60" i="25"/>
  <c r="U60" i="25"/>
  <c r="T60" i="25"/>
  <c r="S60" i="25"/>
  <c r="R60" i="25"/>
  <c r="Q60" i="25"/>
  <c r="P60" i="25"/>
  <c r="O60" i="25"/>
  <c r="N60" i="25"/>
  <c r="M60" i="25"/>
  <c r="L60" i="25"/>
  <c r="K60" i="25"/>
  <c r="J60" i="25"/>
  <c r="I60" i="25"/>
  <c r="H60" i="25"/>
  <c r="G60" i="25"/>
  <c r="F60" i="25"/>
  <c r="E60" i="25"/>
  <c r="D60" i="25"/>
  <c r="C60" i="25"/>
  <c r="B60" i="25"/>
  <c r="AA59" i="25"/>
  <c r="Z59" i="25"/>
  <c r="Y59" i="25"/>
  <c r="X59" i="25"/>
  <c r="W59" i="25"/>
  <c r="V59" i="25"/>
  <c r="U59" i="25"/>
  <c r="T59" i="25"/>
  <c r="S59" i="25"/>
  <c r="R59" i="25"/>
  <c r="Q59" i="25"/>
  <c r="P59" i="25"/>
  <c r="O59" i="25"/>
  <c r="N59" i="25"/>
  <c r="M59" i="25"/>
  <c r="L59" i="25"/>
  <c r="K59" i="25"/>
  <c r="J59" i="25"/>
  <c r="I59" i="25"/>
  <c r="H59" i="25"/>
  <c r="G59" i="25"/>
  <c r="F59" i="25"/>
  <c r="E59" i="25"/>
  <c r="D59" i="25"/>
  <c r="C59" i="25"/>
  <c r="B59" i="25"/>
  <c r="AA58" i="25"/>
  <c r="Z58" i="25"/>
  <c r="Y58" i="25"/>
  <c r="X58" i="25"/>
  <c r="W58" i="25"/>
  <c r="V58" i="25"/>
  <c r="U58" i="25"/>
  <c r="T58" i="25"/>
  <c r="S58" i="25"/>
  <c r="R58" i="25"/>
  <c r="Q58" i="25"/>
  <c r="P58" i="25"/>
  <c r="O58" i="25"/>
  <c r="N58" i="25"/>
  <c r="M58" i="25"/>
  <c r="L58" i="25"/>
  <c r="K58" i="25"/>
  <c r="J58" i="25"/>
  <c r="I58" i="25"/>
  <c r="H58" i="25"/>
  <c r="G58" i="25"/>
  <c r="F58" i="25"/>
  <c r="E58" i="25"/>
  <c r="D58" i="25"/>
  <c r="C58" i="25"/>
  <c r="B58" i="25"/>
  <c r="AA57" i="25"/>
  <c r="Z57" i="25"/>
  <c r="Y57" i="25"/>
  <c r="X57" i="25"/>
  <c r="W57" i="25"/>
  <c r="V57" i="25"/>
  <c r="U57" i="25"/>
  <c r="T57" i="25"/>
  <c r="S57" i="25"/>
  <c r="R57" i="25"/>
  <c r="Q57" i="25"/>
  <c r="P57" i="25"/>
  <c r="O57" i="25"/>
  <c r="N57" i="25"/>
  <c r="M57" i="25"/>
  <c r="L57" i="25"/>
  <c r="K57" i="25"/>
  <c r="J57" i="25"/>
  <c r="I57" i="25"/>
  <c r="H57" i="25"/>
  <c r="G57" i="25"/>
  <c r="F57" i="25"/>
  <c r="E57" i="25"/>
  <c r="D57" i="25"/>
  <c r="C57" i="25"/>
  <c r="B57" i="25"/>
  <c r="AA56" i="25"/>
  <c r="Z56" i="25"/>
  <c r="Y56" i="25"/>
  <c r="X56" i="25"/>
  <c r="W56" i="25"/>
  <c r="V56" i="25"/>
  <c r="U56" i="25"/>
  <c r="T56" i="25"/>
  <c r="S56" i="25"/>
  <c r="R56" i="25"/>
  <c r="Q56" i="25"/>
  <c r="P56" i="25"/>
  <c r="O56" i="25"/>
  <c r="N56" i="25"/>
  <c r="M56" i="25"/>
  <c r="L56" i="25"/>
  <c r="K56" i="25"/>
  <c r="J56" i="25"/>
  <c r="I56" i="25"/>
  <c r="H56" i="25"/>
  <c r="G56" i="25"/>
  <c r="F56" i="25"/>
  <c r="E56" i="25"/>
  <c r="D56" i="25"/>
  <c r="C56" i="25"/>
  <c r="B56" i="25"/>
  <c r="AA55" i="25"/>
  <c r="Z55" i="25"/>
  <c r="Y55" i="25"/>
  <c r="X55" i="25"/>
  <c r="W55" i="25"/>
  <c r="V55" i="25"/>
  <c r="U55" i="25"/>
  <c r="T55" i="25"/>
  <c r="S55" i="25"/>
  <c r="R55" i="25"/>
  <c r="Q55" i="25"/>
  <c r="P55" i="25"/>
  <c r="O55" i="25"/>
  <c r="N55" i="25"/>
  <c r="M55" i="25"/>
  <c r="L55" i="25"/>
  <c r="K55" i="25"/>
  <c r="J55" i="25"/>
  <c r="I55" i="25"/>
  <c r="H55" i="25"/>
  <c r="G55" i="25"/>
  <c r="F55" i="25"/>
  <c r="E55" i="25"/>
  <c r="D55" i="25"/>
  <c r="C55" i="25"/>
  <c r="B55" i="25"/>
  <c r="AA54" i="25"/>
  <c r="Z54" i="25"/>
  <c r="Y54" i="25"/>
  <c r="X54" i="25"/>
  <c r="W54" i="25"/>
  <c r="V54" i="25"/>
  <c r="U54" i="25"/>
  <c r="T54" i="25"/>
  <c r="S54" i="25"/>
  <c r="R54" i="25"/>
  <c r="Q54" i="25"/>
  <c r="P54" i="25"/>
  <c r="O54" i="25"/>
  <c r="N54" i="25"/>
  <c r="M54" i="25"/>
  <c r="L54" i="25"/>
  <c r="K54" i="25"/>
  <c r="J54" i="25"/>
  <c r="I54" i="25"/>
  <c r="H54" i="25"/>
  <c r="G54" i="25"/>
  <c r="F54" i="25"/>
  <c r="E54" i="25"/>
  <c r="D54" i="25"/>
  <c r="C54" i="25"/>
  <c r="B54" i="25"/>
  <c r="AA53" i="25"/>
  <c r="Z53" i="25"/>
  <c r="Y53" i="25"/>
  <c r="X53" i="25"/>
  <c r="W53" i="25"/>
  <c r="V53" i="25"/>
  <c r="U53" i="25"/>
  <c r="T53" i="25"/>
  <c r="S53" i="25"/>
  <c r="R53" i="25"/>
  <c r="Q53" i="25"/>
  <c r="P53" i="25"/>
  <c r="O53" i="25"/>
  <c r="N53" i="25"/>
  <c r="M53" i="25"/>
  <c r="L53" i="25"/>
  <c r="K53" i="25"/>
  <c r="J53" i="25"/>
  <c r="I53" i="25"/>
  <c r="H53" i="25"/>
  <c r="G53" i="25"/>
  <c r="F53" i="25"/>
  <c r="E53" i="25"/>
  <c r="D53" i="25"/>
  <c r="C53" i="25"/>
  <c r="B53" i="25"/>
  <c r="AA52" i="25"/>
  <c r="Z52" i="25"/>
  <c r="Y52" i="25"/>
  <c r="X52" i="25"/>
  <c r="W52" i="25"/>
  <c r="V52" i="25"/>
  <c r="U52" i="25"/>
  <c r="T52" i="25"/>
  <c r="S52" i="25"/>
  <c r="R52" i="25"/>
  <c r="Q52" i="25"/>
  <c r="P52" i="25"/>
  <c r="O52" i="25"/>
  <c r="N52" i="25"/>
  <c r="M52" i="25"/>
  <c r="L52" i="25"/>
  <c r="K52" i="25"/>
  <c r="J52" i="25"/>
  <c r="I52" i="25"/>
  <c r="H52" i="25"/>
  <c r="G52" i="25"/>
  <c r="F52" i="25"/>
  <c r="E52" i="25"/>
  <c r="D52" i="25"/>
  <c r="C52" i="25"/>
  <c r="B52" i="25"/>
  <c r="AA51" i="25"/>
  <c r="Z51" i="25"/>
  <c r="Y51" i="25"/>
  <c r="X51" i="25"/>
  <c r="W51" i="25"/>
  <c r="V51" i="25"/>
  <c r="U51" i="25"/>
  <c r="T51" i="25"/>
  <c r="S51" i="25"/>
  <c r="R51" i="25"/>
  <c r="Q51" i="25"/>
  <c r="P51" i="25"/>
  <c r="O51" i="25"/>
  <c r="N51" i="25"/>
  <c r="M51" i="25"/>
  <c r="L51" i="25"/>
  <c r="K51" i="25"/>
  <c r="J51" i="25"/>
  <c r="I51" i="25"/>
  <c r="H51" i="25"/>
  <c r="G51" i="25"/>
  <c r="F51" i="25"/>
  <c r="E51" i="25"/>
  <c r="D51" i="25"/>
  <c r="C51" i="25"/>
  <c r="B51" i="25"/>
  <c r="AA50" i="25"/>
  <c r="Z50" i="25"/>
  <c r="Y50" i="25"/>
  <c r="X50" i="25"/>
  <c r="W50" i="25"/>
  <c r="V50" i="25"/>
  <c r="U50" i="25"/>
  <c r="T50" i="25"/>
  <c r="S50" i="25"/>
  <c r="R50" i="25"/>
  <c r="Q50" i="25"/>
  <c r="P50" i="25"/>
  <c r="O50" i="25"/>
  <c r="N50" i="25"/>
  <c r="M50" i="25"/>
  <c r="L50" i="25"/>
  <c r="K50" i="25"/>
  <c r="J50" i="25"/>
  <c r="I50" i="25"/>
  <c r="H50" i="25"/>
  <c r="G50" i="25"/>
  <c r="F50" i="25"/>
  <c r="E50" i="25"/>
  <c r="D50" i="25"/>
  <c r="C50" i="25"/>
  <c r="B50" i="25"/>
  <c r="AA49" i="25"/>
  <c r="Z49" i="25"/>
  <c r="Y49" i="25"/>
  <c r="X49" i="25"/>
  <c r="W49" i="25"/>
  <c r="V49" i="25"/>
  <c r="U49" i="25"/>
  <c r="T49" i="25"/>
  <c r="S49" i="25"/>
  <c r="R49" i="25"/>
  <c r="Q49" i="25"/>
  <c r="P49" i="25"/>
  <c r="O49" i="25"/>
  <c r="N49" i="25"/>
  <c r="M49" i="25"/>
  <c r="L49" i="25"/>
  <c r="K49" i="25"/>
  <c r="J49" i="25"/>
  <c r="I49" i="25"/>
  <c r="H49" i="25"/>
  <c r="G49" i="25"/>
  <c r="F49" i="25"/>
  <c r="E49" i="25"/>
  <c r="D49" i="25"/>
  <c r="C49" i="25"/>
  <c r="B49" i="25"/>
  <c r="AA48" i="25"/>
  <c r="Z48" i="25"/>
  <c r="Y48" i="25"/>
  <c r="X48" i="25"/>
  <c r="W48" i="25"/>
  <c r="V48" i="25"/>
  <c r="U48" i="25"/>
  <c r="T48" i="25"/>
  <c r="S48" i="25"/>
  <c r="R48" i="25"/>
  <c r="Q48" i="25"/>
  <c r="P48" i="25"/>
  <c r="O48" i="25"/>
  <c r="N48" i="25"/>
  <c r="M48" i="25"/>
  <c r="L48" i="25"/>
  <c r="K48" i="25"/>
  <c r="J48" i="25"/>
  <c r="I48" i="25"/>
  <c r="H48" i="25"/>
  <c r="G48" i="25"/>
  <c r="F48" i="25"/>
  <c r="E48" i="25"/>
  <c r="D48" i="25"/>
  <c r="C48" i="25"/>
  <c r="B48" i="25"/>
  <c r="AA47" i="25"/>
  <c r="Z47" i="25"/>
  <c r="Y47" i="25"/>
  <c r="X47" i="25"/>
  <c r="W47" i="25"/>
  <c r="V47" i="25"/>
  <c r="U47" i="25"/>
  <c r="T47" i="25"/>
  <c r="S47" i="25"/>
  <c r="R47" i="25"/>
  <c r="Q47" i="25"/>
  <c r="P47" i="25"/>
  <c r="O47" i="25"/>
  <c r="N47" i="25"/>
  <c r="M47" i="25"/>
  <c r="L47" i="25"/>
  <c r="K47" i="25"/>
  <c r="J47" i="25"/>
  <c r="I47" i="25"/>
  <c r="H47" i="25"/>
  <c r="G47" i="25"/>
  <c r="F47" i="25"/>
  <c r="E47" i="25"/>
  <c r="D47" i="25"/>
  <c r="C47" i="25"/>
  <c r="B47" i="25"/>
  <c r="AA46" i="25"/>
  <c r="Z46" i="25"/>
  <c r="Y46" i="25"/>
  <c r="X46" i="25"/>
  <c r="W46" i="25"/>
  <c r="V46" i="25"/>
  <c r="U46" i="25"/>
  <c r="T46" i="25"/>
  <c r="S46" i="25"/>
  <c r="R46" i="25"/>
  <c r="Q46" i="25"/>
  <c r="P46" i="25"/>
  <c r="O46" i="25"/>
  <c r="N46" i="25"/>
  <c r="M46" i="25"/>
  <c r="L46" i="25"/>
  <c r="K46" i="25"/>
  <c r="J46" i="25"/>
  <c r="I46" i="25"/>
  <c r="H46" i="25"/>
  <c r="G46" i="25"/>
  <c r="F46" i="25"/>
  <c r="E46" i="25"/>
  <c r="D46" i="25"/>
  <c r="C46" i="25"/>
  <c r="B46" i="25"/>
  <c r="AA45" i="25"/>
  <c r="Z45" i="25"/>
  <c r="Y45" i="25"/>
  <c r="X45" i="25"/>
  <c r="W45" i="25"/>
  <c r="V45" i="25"/>
  <c r="U45" i="25"/>
  <c r="T45" i="25"/>
  <c r="S45" i="25"/>
  <c r="R45" i="25"/>
  <c r="Q45" i="25"/>
  <c r="P45" i="25"/>
  <c r="O45" i="25"/>
  <c r="N45" i="25"/>
  <c r="M45" i="25"/>
  <c r="L45" i="25"/>
  <c r="K45" i="25"/>
  <c r="J45" i="25"/>
  <c r="I45" i="25"/>
  <c r="H45" i="25"/>
  <c r="G45" i="25"/>
  <c r="F45" i="25"/>
  <c r="E45" i="25"/>
  <c r="D45" i="25"/>
  <c r="C45" i="25"/>
  <c r="B45" i="25"/>
  <c r="AA44" i="25"/>
  <c r="Z44" i="25"/>
  <c r="Y44" i="25"/>
  <c r="X44" i="25"/>
  <c r="W44" i="25"/>
  <c r="V44" i="25"/>
  <c r="U44" i="25"/>
  <c r="T44" i="25"/>
  <c r="S44" i="25"/>
  <c r="R44" i="25"/>
  <c r="Q44" i="25"/>
  <c r="P44" i="25"/>
  <c r="O44" i="25"/>
  <c r="N44" i="25"/>
  <c r="M44" i="25"/>
  <c r="L44" i="25"/>
  <c r="K44" i="25"/>
  <c r="J44" i="25"/>
  <c r="I44" i="25"/>
  <c r="H44" i="25"/>
  <c r="G44" i="25"/>
  <c r="F44" i="25"/>
  <c r="E44" i="25"/>
  <c r="D44" i="25"/>
  <c r="C44" i="25"/>
  <c r="B44" i="25"/>
  <c r="AA43" i="25"/>
  <c r="Z43" i="25"/>
  <c r="Y43" i="25"/>
  <c r="X43" i="25"/>
  <c r="W43" i="25"/>
  <c r="V43" i="25"/>
  <c r="U43" i="25"/>
  <c r="T43" i="25"/>
  <c r="S43" i="25"/>
  <c r="R43" i="25"/>
  <c r="Q43" i="25"/>
  <c r="P43" i="25"/>
  <c r="O43" i="25"/>
  <c r="N43" i="25"/>
  <c r="M43" i="25"/>
  <c r="L43" i="25"/>
  <c r="K43" i="25"/>
  <c r="J43" i="25"/>
  <c r="I43" i="25"/>
  <c r="H43" i="25"/>
  <c r="G43" i="25"/>
  <c r="F43" i="25"/>
  <c r="E43" i="25"/>
  <c r="D43" i="25"/>
  <c r="C43" i="25"/>
  <c r="B43" i="25"/>
  <c r="AA42" i="25"/>
  <c r="Z42" i="25"/>
  <c r="Y42" i="25"/>
  <c r="X42" i="25"/>
  <c r="W42" i="25"/>
  <c r="V42" i="25"/>
  <c r="U42" i="25"/>
  <c r="T42" i="25"/>
  <c r="S42" i="25"/>
  <c r="R42" i="25"/>
  <c r="Q42" i="25"/>
  <c r="P42" i="25"/>
  <c r="O42" i="25"/>
  <c r="N42" i="25"/>
  <c r="M42" i="25"/>
  <c r="L42" i="25"/>
  <c r="K42" i="25"/>
  <c r="J42" i="25"/>
  <c r="I42" i="25"/>
  <c r="H42" i="25"/>
  <c r="G42" i="25"/>
  <c r="F42" i="25"/>
  <c r="E42" i="25"/>
  <c r="D42" i="25"/>
  <c r="C42" i="25"/>
  <c r="B42" i="25"/>
  <c r="AA41" i="25"/>
  <c r="Z41" i="25"/>
  <c r="Y41" i="25"/>
  <c r="X41" i="25"/>
  <c r="W41" i="25"/>
  <c r="V41" i="25"/>
  <c r="U41" i="25"/>
  <c r="T41" i="25"/>
  <c r="S41" i="25"/>
  <c r="R41" i="25"/>
  <c r="Q41" i="25"/>
  <c r="P41" i="25"/>
  <c r="O41" i="25"/>
  <c r="N41" i="25"/>
  <c r="M41" i="25"/>
  <c r="L41" i="25"/>
  <c r="K41" i="25"/>
  <c r="J41" i="25"/>
  <c r="I41" i="25"/>
  <c r="H41" i="25"/>
  <c r="G41" i="25"/>
  <c r="F41" i="25"/>
  <c r="E41" i="25"/>
  <c r="D41" i="25"/>
  <c r="C41" i="25"/>
  <c r="B41" i="25"/>
  <c r="AA40" i="25"/>
  <c r="Z40" i="25"/>
  <c r="Y40" i="25"/>
  <c r="X40" i="25"/>
  <c r="W40" i="25"/>
  <c r="V40" i="25"/>
  <c r="U40" i="25"/>
  <c r="T40" i="25"/>
  <c r="S40" i="25"/>
  <c r="R40" i="25"/>
  <c r="Q40" i="25"/>
  <c r="P40" i="25"/>
  <c r="O40" i="25"/>
  <c r="N40" i="25"/>
  <c r="M40" i="25"/>
  <c r="L40" i="25"/>
  <c r="K40" i="25"/>
  <c r="J40" i="25"/>
  <c r="I40" i="25"/>
  <c r="H40" i="25"/>
  <c r="G40" i="25"/>
  <c r="F40" i="25"/>
  <c r="E40" i="25"/>
  <c r="D40" i="25"/>
  <c r="C40" i="25"/>
  <c r="B40" i="25"/>
  <c r="AC35" i="25"/>
  <c r="AB35" i="25"/>
  <c r="AA35" i="25"/>
  <c r="Z35" i="25"/>
  <c r="Y35" i="25"/>
  <c r="X35" i="25"/>
  <c r="W35" i="25"/>
  <c r="V35" i="25"/>
  <c r="U35" i="25"/>
  <c r="T35" i="25"/>
  <c r="S35" i="25"/>
  <c r="R35" i="25"/>
  <c r="Q35" i="25"/>
  <c r="P35" i="25"/>
  <c r="O35" i="25"/>
  <c r="N35" i="25"/>
  <c r="M35" i="25"/>
  <c r="L35" i="25"/>
  <c r="K35" i="25"/>
  <c r="J35" i="25"/>
  <c r="I35" i="25"/>
  <c r="H35" i="25"/>
  <c r="G35" i="25"/>
  <c r="F35" i="25"/>
  <c r="E35" i="25"/>
  <c r="D35" i="25"/>
  <c r="C35" i="25"/>
  <c r="B35" i="25"/>
  <c r="AC34" i="25"/>
  <c r="AB34" i="25"/>
  <c r="AA34" i="25"/>
  <c r="Z34" i="25"/>
  <c r="Y34" i="25"/>
  <c r="X34" i="25"/>
  <c r="W34" i="25"/>
  <c r="V34" i="25"/>
  <c r="U34" i="25"/>
  <c r="T34" i="25"/>
  <c r="S34" i="25"/>
  <c r="R34" i="25"/>
  <c r="Q34" i="25"/>
  <c r="P34" i="25"/>
  <c r="O34" i="25"/>
  <c r="N34" i="25"/>
  <c r="M34" i="25"/>
  <c r="L34" i="25"/>
  <c r="K34" i="25"/>
  <c r="J34" i="25"/>
  <c r="I34" i="25"/>
  <c r="H34" i="25"/>
  <c r="G34" i="25"/>
  <c r="F34" i="25"/>
  <c r="E34" i="25"/>
  <c r="D34" i="25"/>
  <c r="C34" i="25"/>
  <c r="B34" i="25"/>
  <c r="AC33" i="25"/>
  <c r="AB33" i="25"/>
  <c r="AA33" i="25"/>
  <c r="Z33" i="25"/>
  <c r="Y33" i="25"/>
  <c r="X33" i="25"/>
  <c r="W33" i="25"/>
  <c r="V33" i="25"/>
  <c r="U33" i="25"/>
  <c r="T33" i="25"/>
  <c r="S33" i="25"/>
  <c r="R33" i="25"/>
  <c r="Q33" i="25"/>
  <c r="P33" i="25"/>
  <c r="O33" i="25"/>
  <c r="N33" i="25"/>
  <c r="M33" i="25"/>
  <c r="L33" i="25"/>
  <c r="K33" i="25"/>
  <c r="J33" i="25"/>
  <c r="I33" i="25"/>
  <c r="H33" i="25"/>
  <c r="G33" i="25"/>
  <c r="F33" i="25"/>
  <c r="E33" i="25"/>
  <c r="D33" i="25"/>
  <c r="C33" i="25"/>
  <c r="B33" i="25"/>
  <c r="AC32" i="25"/>
  <c r="AB32" i="25"/>
  <c r="AA32" i="25"/>
  <c r="Z32" i="25"/>
  <c r="Y32" i="25"/>
  <c r="X32" i="25"/>
  <c r="W32" i="25"/>
  <c r="V32" i="25"/>
  <c r="U32" i="25"/>
  <c r="T32" i="25"/>
  <c r="S32" i="25"/>
  <c r="R32" i="25"/>
  <c r="Q32" i="25"/>
  <c r="P32" i="25"/>
  <c r="O32" i="25"/>
  <c r="N32" i="25"/>
  <c r="M32" i="25"/>
  <c r="L32" i="25"/>
  <c r="K32" i="25"/>
  <c r="J32" i="25"/>
  <c r="I32" i="25"/>
  <c r="H32" i="25"/>
  <c r="G32" i="25"/>
  <c r="F32" i="25"/>
  <c r="E32" i="25"/>
  <c r="D32" i="25"/>
  <c r="C32" i="25"/>
  <c r="B32" i="25"/>
  <c r="AC31" i="25"/>
  <c r="AB31" i="25"/>
  <c r="AA31" i="25"/>
  <c r="Z31" i="25"/>
  <c r="Y31" i="25"/>
  <c r="X31" i="25"/>
  <c r="W31" i="25"/>
  <c r="V31" i="25"/>
  <c r="U31" i="25"/>
  <c r="T31" i="25"/>
  <c r="S31" i="25"/>
  <c r="R31" i="25"/>
  <c r="Q31" i="25"/>
  <c r="P31" i="25"/>
  <c r="O31" i="25"/>
  <c r="N31" i="25"/>
  <c r="M31" i="25"/>
  <c r="L31" i="25"/>
  <c r="K31" i="25"/>
  <c r="J31" i="25"/>
  <c r="I31" i="25"/>
  <c r="H31" i="25"/>
  <c r="G31" i="25"/>
  <c r="F31" i="25"/>
  <c r="E31" i="25"/>
  <c r="D31" i="25"/>
  <c r="C31" i="25"/>
  <c r="B31" i="25"/>
  <c r="AC30" i="25"/>
  <c r="AB30" i="25"/>
  <c r="AA30" i="25"/>
  <c r="Z30" i="25"/>
  <c r="Y30" i="25"/>
  <c r="X30" i="25"/>
  <c r="W30" i="25"/>
  <c r="V30" i="25"/>
  <c r="U30" i="25"/>
  <c r="T30" i="25"/>
  <c r="S30" i="25"/>
  <c r="R30" i="25"/>
  <c r="Q30" i="25"/>
  <c r="P30" i="25"/>
  <c r="O30" i="25"/>
  <c r="N30" i="25"/>
  <c r="M30" i="25"/>
  <c r="L30" i="25"/>
  <c r="K30" i="25"/>
  <c r="J30" i="25"/>
  <c r="I30" i="25"/>
  <c r="H30" i="25"/>
  <c r="G30" i="25"/>
  <c r="F30" i="25"/>
  <c r="E30" i="25"/>
  <c r="D30" i="25"/>
  <c r="C30" i="25"/>
  <c r="B30" i="25"/>
  <c r="AC29" i="25"/>
  <c r="AB29" i="25"/>
  <c r="AA29" i="25"/>
  <c r="Z29" i="25"/>
  <c r="Y29" i="25"/>
  <c r="X29" i="25"/>
  <c r="W29" i="25"/>
  <c r="V29" i="25"/>
  <c r="U29" i="25"/>
  <c r="T29" i="25"/>
  <c r="S29" i="25"/>
  <c r="R29" i="25"/>
  <c r="Q29" i="25"/>
  <c r="P29" i="25"/>
  <c r="O29" i="25"/>
  <c r="N29" i="25"/>
  <c r="M29" i="25"/>
  <c r="L29" i="25"/>
  <c r="K29" i="25"/>
  <c r="J29" i="25"/>
  <c r="I29" i="25"/>
  <c r="H29" i="25"/>
  <c r="G29" i="25"/>
  <c r="F29" i="25"/>
  <c r="E29" i="25"/>
  <c r="D29" i="25"/>
  <c r="C29" i="25"/>
  <c r="B29" i="25"/>
  <c r="AC28" i="25"/>
  <c r="AB28" i="25"/>
  <c r="AA28" i="25"/>
  <c r="Z28" i="25"/>
  <c r="Y28" i="25"/>
  <c r="X28" i="25"/>
  <c r="W28" i="25"/>
  <c r="V28" i="25"/>
  <c r="U28" i="25"/>
  <c r="T28" i="25"/>
  <c r="S28" i="25"/>
  <c r="R28" i="25"/>
  <c r="Q28" i="25"/>
  <c r="P28" i="25"/>
  <c r="O28" i="25"/>
  <c r="N28" i="25"/>
  <c r="M28" i="25"/>
  <c r="L28" i="25"/>
  <c r="K28" i="25"/>
  <c r="J28" i="25"/>
  <c r="I28" i="25"/>
  <c r="H28" i="25"/>
  <c r="G28" i="25"/>
  <c r="F28" i="25"/>
  <c r="E28" i="25"/>
  <c r="D28" i="25"/>
  <c r="C28" i="25"/>
  <c r="B28" i="25"/>
  <c r="AC27" i="25"/>
  <c r="AB27" i="25"/>
  <c r="AA27" i="25"/>
  <c r="Z27" i="25"/>
  <c r="Y27" i="25"/>
  <c r="X27" i="25"/>
  <c r="W27" i="25"/>
  <c r="V27" i="25"/>
  <c r="U27" i="25"/>
  <c r="T27" i="25"/>
  <c r="S27" i="25"/>
  <c r="R27" i="25"/>
  <c r="Q27" i="25"/>
  <c r="P27" i="25"/>
  <c r="O27" i="25"/>
  <c r="N27" i="25"/>
  <c r="M27" i="25"/>
  <c r="L27" i="25"/>
  <c r="K27" i="25"/>
  <c r="J27" i="25"/>
  <c r="I27" i="25"/>
  <c r="H27" i="25"/>
  <c r="G27" i="25"/>
  <c r="F27" i="25"/>
  <c r="E27" i="25"/>
  <c r="D27" i="25"/>
  <c r="C27" i="25"/>
  <c r="B27" i="25"/>
  <c r="AC26" i="25"/>
  <c r="AB26" i="25"/>
  <c r="AA26" i="25"/>
  <c r="Z26" i="25"/>
  <c r="Y26" i="25"/>
  <c r="X26" i="25"/>
  <c r="W26" i="25"/>
  <c r="V26" i="25"/>
  <c r="U26" i="25"/>
  <c r="T26" i="25"/>
  <c r="S26" i="25"/>
  <c r="R26" i="25"/>
  <c r="Q26" i="25"/>
  <c r="P26" i="25"/>
  <c r="O26" i="25"/>
  <c r="N26" i="25"/>
  <c r="M26" i="25"/>
  <c r="L26" i="25"/>
  <c r="K26" i="25"/>
  <c r="J26" i="25"/>
  <c r="I26" i="25"/>
  <c r="H26" i="25"/>
  <c r="G26" i="25"/>
  <c r="F26" i="25"/>
  <c r="E26" i="25"/>
  <c r="D26" i="25"/>
  <c r="C26" i="25"/>
  <c r="B26" i="25"/>
  <c r="AC25" i="25"/>
  <c r="AB25" i="25"/>
  <c r="AA25" i="25"/>
  <c r="Z25" i="25"/>
  <c r="Y25" i="25"/>
  <c r="X25" i="25"/>
  <c r="W25" i="25"/>
  <c r="V25" i="25"/>
  <c r="U25" i="25"/>
  <c r="T25" i="25"/>
  <c r="S25" i="25"/>
  <c r="R25" i="25"/>
  <c r="Q25" i="25"/>
  <c r="P25" i="25"/>
  <c r="O25" i="25"/>
  <c r="N25" i="25"/>
  <c r="M25" i="25"/>
  <c r="L25" i="25"/>
  <c r="K25" i="25"/>
  <c r="J25" i="25"/>
  <c r="I25" i="25"/>
  <c r="H25" i="25"/>
  <c r="G25" i="25"/>
  <c r="F25" i="25"/>
  <c r="E25" i="25"/>
  <c r="D25" i="25"/>
  <c r="C25" i="25"/>
  <c r="B25" i="25"/>
  <c r="AC24" i="25"/>
  <c r="AB24" i="25"/>
  <c r="AA24" i="25"/>
  <c r="Z24" i="25"/>
  <c r="Y24" i="25"/>
  <c r="X24" i="25"/>
  <c r="W24" i="25"/>
  <c r="V24" i="25"/>
  <c r="U24" i="25"/>
  <c r="T24" i="25"/>
  <c r="S24" i="25"/>
  <c r="R24" i="25"/>
  <c r="Q24" i="25"/>
  <c r="P24" i="25"/>
  <c r="O24" i="25"/>
  <c r="N24" i="25"/>
  <c r="M24" i="25"/>
  <c r="L24" i="25"/>
  <c r="K24" i="25"/>
  <c r="J24" i="25"/>
  <c r="I24" i="25"/>
  <c r="H24" i="25"/>
  <c r="G24" i="25"/>
  <c r="F24" i="25"/>
  <c r="E24" i="25"/>
  <c r="D24" i="25"/>
  <c r="C24" i="25"/>
  <c r="B24"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B23" i="25"/>
  <c r="AC22" i="25"/>
  <c r="AB22" i="25"/>
  <c r="AA22" i="25"/>
  <c r="Z22" i="25"/>
  <c r="Y22" i="25"/>
  <c r="X22" i="25"/>
  <c r="W22" i="25"/>
  <c r="V22" i="25"/>
  <c r="U22" i="25"/>
  <c r="T22" i="25"/>
  <c r="S22" i="25"/>
  <c r="R22" i="25"/>
  <c r="Q22" i="25"/>
  <c r="P22" i="25"/>
  <c r="O22" i="25"/>
  <c r="N22" i="25"/>
  <c r="M22" i="25"/>
  <c r="L22" i="25"/>
  <c r="K22" i="25"/>
  <c r="J22" i="25"/>
  <c r="I22" i="25"/>
  <c r="H22" i="25"/>
  <c r="G22" i="25"/>
  <c r="F22" i="25"/>
  <c r="E22" i="25"/>
  <c r="D22" i="25"/>
  <c r="C22" i="25"/>
  <c r="B22" i="25"/>
  <c r="AC21" i="25"/>
  <c r="AB21" i="25"/>
  <c r="AA21" i="25"/>
  <c r="Z21" i="25"/>
  <c r="Y21" i="25"/>
  <c r="X21" i="25"/>
  <c r="W21" i="25"/>
  <c r="V21" i="25"/>
  <c r="U21" i="25"/>
  <c r="T21" i="25"/>
  <c r="S21" i="25"/>
  <c r="R21" i="25"/>
  <c r="Q21" i="25"/>
  <c r="P21" i="25"/>
  <c r="O21" i="25"/>
  <c r="N21" i="25"/>
  <c r="M21" i="25"/>
  <c r="L21" i="25"/>
  <c r="K21" i="25"/>
  <c r="J21" i="25"/>
  <c r="I21" i="25"/>
  <c r="H21" i="25"/>
  <c r="G21" i="25"/>
  <c r="F21" i="25"/>
  <c r="E21" i="25"/>
  <c r="D21" i="25"/>
  <c r="C21" i="25"/>
  <c r="B21" i="25"/>
  <c r="AC20" i="25"/>
  <c r="AB20" i="25"/>
  <c r="AA20" i="25"/>
  <c r="Z20" i="25"/>
  <c r="Y20" i="25"/>
  <c r="X20" i="25"/>
  <c r="W20" i="25"/>
  <c r="V20" i="25"/>
  <c r="U20" i="25"/>
  <c r="T20" i="25"/>
  <c r="S20" i="25"/>
  <c r="R20" i="25"/>
  <c r="Q20" i="25"/>
  <c r="P20" i="25"/>
  <c r="O20" i="25"/>
  <c r="N20" i="25"/>
  <c r="M20" i="25"/>
  <c r="L20" i="25"/>
  <c r="K20" i="25"/>
  <c r="J20" i="25"/>
  <c r="I20" i="25"/>
  <c r="H20" i="25"/>
  <c r="G20" i="25"/>
  <c r="F20" i="25"/>
  <c r="E20" i="25"/>
  <c r="D20" i="25"/>
  <c r="C20" i="25"/>
  <c r="B20" i="25"/>
  <c r="AC19" i="25"/>
  <c r="AB19" i="25"/>
  <c r="AA19" i="25"/>
  <c r="Z19" i="25"/>
  <c r="Y19" i="25"/>
  <c r="X19" i="25"/>
  <c r="W19" i="25"/>
  <c r="V19" i="25"/>
  <c r="U19" i="25"/>
  <c r="T19" i="25"/>
  <c r="S19" i="25"/>
  <c r="R19" i="25"/>
  <c r="Q19" i="25"/>
  <c r="P19" i="25"/>
  <c r="O19" i="25"/>
  <c r="N19" i="25"/>
  <c r="M19" i="25"/>
  <c r="L19" i="25"/>
  <c r="K19" i="25"/>
  <c r="J19" i="25"/>
  <c r="I19" i="25"/>
  <c r="H19" i="25"/>
  <c r="G19" i="25"/>
  <c r="F19" i="25"/>
  <c r="E19" i="25"/>
  <c r="D19" i="25"/>
  <c r="C19" i="25"/>
  <c r="B19" i="25"/>
  <c r="AC18" i="25"/>
  <c r="AB18" i="25"/>
  <c r="AA18" i="25"/>
  <c r="Z18" i="25"/>
  <c r="Y18" i="25"/>
  <c r="X18" i="25"/>
  <c r="W18" i="25"/>
  <c r="V18" i="25"/>
  <c r="U18" i="25"/>
  <c r="T18" i="25"/>
  <c r="S18" i="25"/>
  <c r="R18" i="25"/>
  <c r="Q18" i="25"/>
  <c r="P18" i="25"/>
  <c r="O18" i="25"/>
  <c r="N18" i="25"/>
  <c r="M18" i="25"/>
  <c r="L18" i="25"/>
  <c r="K18" i="25"/>
  <c r="J18" i="25"/>
  <c r="I18" i="25"/>
  <c r="H18" i="25"/>
  <c r="G18" i="25"/>
  <c r="F18" i="25"/>
  <c r="E18" i="25"/>
  <c r="D18" i="25"/>
  <c r="C18" i="25"/>
  <c r="B18" i="25"/>
  <c r="AC17" i="25"/>
  <c r="AB17" i="25"/>
  <c r="AA17" i="25"/>
  <c r="Z17" i="25"/>
  <c r="Y17" i="25"/>
  <c r="X17" i="25"/>
  <c r="W17" i="25"/>
  <c r="V17" i="25"/>
  <c r="U17" i="25"/>
  <c r="T17" i="25"/>
  <c r="S17" i="25"/>
  <c r="R17" i="25"/>
  <c r="Q17" i="25"/>
  <c r="P17" i="25"/>
  <c r="O17" i="25"/>
  <c r="N17" i="25"/>
  <c r="M17" i="25"/>
  <c r="L17" i="25"/>
  <c r="K17" i="25"/>
  <c r="J17" i="25"/>
  <c r="I17" i="25"/>
  <c r="H17" i="25"/>
  <c r="G17" i="25"/>
  <c r="F17" i="25"/>
  <c r="E17" i="25"/>
  <c r="D17" i="25"/>
  <c r="C17" i="25"/>
  <c r="B17" i="25"/>
  <c r="AC16" i="25"/>
  <c r="AB16" i="25"/>
  <c r="AA16" i="25"/>
  <c r="Z16" i="25"/>
  <c r="Y16" i="25"/>
  <c r="X16" i="25"/>
  <c r="W16" i="25"/>
  <c r="V16" i="25"/>
  <c r="U16" i="25"/>
  <c r="T16" i="25"/>
  <c r="S16" i="25"/>
  <c r="R16" i="25"/>
  <c r="Q16" i="25"/>
  <c r="P16" i="25"/>
  <c r="O16" i="25"/>
  <c r="N16" i="25"/>
  <c r="M16" i="25"/>
  <c r="L16" i="25"/>
  <c r="K16" i="25"/>
  <c r="J16" i="25"/>
  <c r="I16" i="25"/>
  <c r="H16" i="25"/>
  <c r="G16" i="25"/>
  <c r="F16" i="25"/>
  <c r="E16" i="25"/>
  <c r="D16" i="25"/>
  <c r="C16" i="25"/>
  <c r="B16" i="25"/>
  <c r="AC15" i="25"/>
  <c r="AB15" i="25"/>
  <c r="AA15" i="25"/>
  <c r="Z15" i="25"/>
  <c r="Y15" i="25"/>
  <c r="X15" i="25"/>
  <c r="W15" i="25"/>
  <c r="V15" i="25"/>
  <c r="U15" i="25"/>
  <c r="T15" i="25"/>
  <c r="S15" i="25"/>
  <c r="R15" i="25"/>
  <c r="Q15" i="25"/>
  <c r="P15" i="25"/>
  <c r="O15" i="25"/>
  <c r="N15" i="25"/>
  <c r="M15" i="25"/>
  <c r="L15" i="25"/>
  <c r="K15" i="25"/>
  <c r="J15" i="25"/>
  <c r="I15" i="25"/>
  <c r="H15" i="25"/>
  <c r="G15" i="25"/>
  <c r="F15" i="25"/>
  <c r="E15" i="25"/>
  <c r="D15" i="25"/>
  <c r="C15" i="25"/>
  <c r="B15" i="25"/>
  <c r="AC14" i="25"/>
  <c r="AB14" i="25"/>
  <c r="AA14" i="25"/>
  <c r="Z14" i="25"/>
  <c r="Y14" i="25"/>
  <c r="X14" i="25"/>
  <c r="W14" i="25"/>
  <c r="V14" i="25"/>
  <c r="U14" i="25"/>
  <c r="T14" i="25"/>
  <c r="S14" i="25"/>
  <c r="R14" i="25"/>
  <c r="Q14" i="25"/>
  <c r="P14" i="25"/>
  <c r="O14" i="25"/>
  <c r="N14" i="25"/>
  <c r="M14" i="25"/>
  <c r="L14" i="25"/>
  <c r="K14" i="25"/>
  <c r="J14" i="25"/>
  <c r="I14" i="25"/>
  <c r="H14" i="25"/>
  <c r="G14" i="25"/>
  <c r="F14" i="25"/>
  <c r="E14" i="25"/>
  <c r="D14" i="25"/>
  <c r="C14" i="25"/>
  <c r="B14" i="25"/>
  <c r="AC13" i="25"/>
  <c r="AB13" i="25"/>
  <c r="AA13" i="25"/>
  <c r="Z13" i="25"/>
  <c r="Y13" i="25"/>
  <c r="X13" i="25"/>
  <c r="W13" i="25"/>
  <c r="V13" i="25"/>
  <c r="U13" i="25"/>
  <c r="T13" i="25"/>
  <c r="S13" i="25"/>
  <c r="R13" i="25"/>
  <c r="Q13" i="25"/>
  <c r="P13" i="25"/>
  <c r="O13" i="25"/>
  <c r="N13" i="25"/>
  <c r="M13" i="25"/>
  <c r="L13" i="25"/>
  <c r="K13" i="25"/>
  <c r="J13" i="25"/>
  <c r="I13" i="25"/>
  <c r="H13" i="25"/>
  <c r="G13" i="25"/>
  <c r="F13" i="25"/>
  <c r="E13" i="25"/>
  <c r="D13" i="25"/>
  <c r="C13" i="25"/>
  <c r="B13"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C11" i="25"/>
  <c r="AB11" i="25"/>
  <c r="AA11" i="25"/>
  <c r="Z11" i="25"/>
  <c r="Y11" i="25"/>
  <c r="X11" i="25"/>
  <c r="W11" i="25"/>
  <c r="V11" i="25"/>
  <c r="U11" i="25"/>
  <c r="T11" i="25"/>
  <c r="S11" i="25"/>
  <c r="R11" i="25"/>
  <c r="Q11" i="25"/>
  <c r="P11" i="25"/>
  <c r="O11" i="25"/>
  <c r="N11" i="25"/>
  <c r="M11" i="25"/>
  <c r="L11" i="25"/>
  <c r="K11" i="25"/>
  <c r="J11" i="25"/>
  <c r="I11" i="25"/>
  <c r="H11" i="25"/>
  <c r="G11" i="25"/>
  <c r="F11" i="25"/>
  <c r="E11" i="25"/>
  <c r="D11" i="25"/>
  <c r="C11" i="25"/>
  <c r="B11" i="25"/>
  <c r="AC10" i="25"/>
  <c r="AB10" i="25"/>
  <c r="AA10" i="25"/>
  <c r="Z10" i="25"/>
  <c r="Y10" i="25"/>
  <c r="X10" i="25"/>
  <c r="W10" i="25"/>
  <c r="V10" i="25"/>
  <c r="U10" i="25"/>
  <c r="T10" i="25"/>
  <c r="S10" i="25"/>
  <c r="R10" i="25"/>
  <c r="Q10" i="25"/>
  <c r="P10" i="25"/>
  <c r="O10" i="25"/>
  <c r="N10" i="25"/>
  <c r="M10" i="25"/>
  <c r="L10" i="25"/>
  <c r="K10" i="25"/>
  <c r="J10" i="25"/>
  <c r="I10" i="25"/>
  <c r="H10" i="25"/>
  <c r="G10" i="25"/>
  <c r="F10" i="25"/>
  <c r="E10" i="25"/>
  <c r="D10" i="25"/>
  <c r="C10" i="25"/>
  <c r="B10" i="25"/>
  <c r="AC9" i="25"/>
  <c r="AB9" i="25"/>
  <c r="AA9" i="25"/>
  <c r="Z9" i="25"/>
  <c r="Y9" i="25"/>
  <c r="X9" i="25"/>
  <c r="W9" i="25"/>
  <c r="V9" i="25"/>
  <c r="U9" i="25"/>
  <c r="T9" i="25"/>
  <c r="S9" i="25"/>
  <c r="R9" i="25"/>
  <c r="Q9" i="25"/>
  <c r="P9" i="25"/>
  <c r="O9" i="25"/>
  <c r="N9" i="25"/>
  <c r="M9" i="25"/>
  <c r="L9" i="25"/>
  <c r="K9" i="25"/>
  <c r="J9" i="25"/>
  <c r="I9" i="25"/>
  <c r="H9" i="25"/>
  <c r="G9" i="25"/>
  <c r="F9" i="25"/>
  <c r="E9" i="25"/>
  <c r="D9" i="25"/>
  <c r="C9" i="25"/>
  <c r="B9" i="25"/>
  <c r="AC8" i="25"/>
  <c r="AB8" i="25"/>
  <c r="AA8" i="25"/>
  <c r="Z8" i="25"/>
  <c r="Y8" i="25"/>
  <c r="X8" i="25"/>
  <c r="W8" i="25"/>
  <c r="V8" i="25"/>
  <c r="U8" i="25"/>
  <c r="T8" i="25"/>
  <c r="S8" i="25"/>
  <c r="R8" i="25"/>
  <c r="Q8" i="25"/>
  <c r="P8" i="25"/>
  <c r="O8" i="25"/>
  <c r="N8" i="25"/>
  <c r="M8" i="25"/>
  <c r="L8" i="25"/>
  <c r="K8" i="25"/>
  <c r="J8" i="25"/>
  <c r="I8" i="25"/>
  <c r="H8" i="25"/>
  <c r="G8" i="25"/>
  <c r="F8" i="25"/>
  <c r="E8" i="25"/>
  <c r="D8" i="25"/>
  <c r="C8" i="25"/>
  <c r="B8" i="25"/>
  <c r="AC7" i="25"/>
  <c r="AB7" i="25"/>
  <c r="AA7" i="25"/>
  <c r="Z7" i="25"/>
  <c r="Y7" i="25"/>
  <c r="X7" i="25"/>
  <c r="W7" i="25"/>
  <c r="V7" i="25"/>
  <c r="U7" i="25"/>
  <c r="T7" i="25"/>
  <c r="S7" i="25"/>
  <c r="R7" i="25"/>
  <c r="Q7" i="25"/>
  <c r="P7" i="25"/>
  <c r="O7" i="25"/>
  <c r="N7" i="25"/>
  <c r="M7" i="25"/>
  <c r="L7" i="25"/>
  <c r="K7" i="25"/>
  <c r="J7" i="25"/>
  <c r="I7" i="25"/>
  <c r="H7" i="25"/>
  <c r="G7" i="25"/>
  <c r="F7" i="25"/>
  <c r="E7" i="25"/>
  <c r="D7" i="25"/>
  <c r="C7" i="25"/>
  <c r="B7" i="25"/>
  <c r="AC6" i="25"/>
  <c r="AB6" i="25"/>
  <c r="AA6" i="25"/>
  <c r="Z6" i="25"/>
  <c r="Y6" i="25"/>
  <c r="X6" i="25"/>
  <c r="W6" i="25"/>
  <c r="V6" i="25"/>
  <c r="U6" i="25"/>
  <c r="T6" i="25"/>
  <c r="S6" i="25"/>
  <c r="R6" i="25"/>
  <c r="Q6" i="25"/>
  <c r="P6" i="25"/>
  <c r="O6" i="25"/>
  <c r="N6" i="25"/>
  <c r="M6" i="25"/>
  <c r="L6" i="25"/>
  <c r="K6" i="25"/>
  <c r="J6" i="25"/>
  <c r="I6" i="25"/>
  <c r="H6" i="25"/>
  <c r="G6" i="25"/>
  <c r="F6" i="25"/>
  <c r="E6" i="25"/>
  <c r="D6" i="25"/>
  <c r="C6" i="25"/>
  <c r="B6" i="25"/>
  <c r="D6" i="26" l="1"/>
  <c r="F7" i="26"/>
  <c r="D18" i="26"/>
  <c r="F19" i="26"/>
  <c r="D30" i="26"/>
  <c r="F31" i="26"/>
  <c r="D42" i="26"/>
  <c r="F43" i="26"/>
  <c r="E6" i="26"/>
  <c r="D14" i="26"/>
  <c r="D15" i="26"/>
  <c r="E18" i="26"/>
  <c r="D26" i="26"/>
  <c r="D27" i="26"/>
  <c r="E30" i="26"/>
  <c r="D38" i="26"/>
  <c r="D39" i="26"/>
  <c r="E42" i="26"/>
  <c r="D50" i="26"/>
  <c r="D51" i="26"/>
  <c r="E14" i="26"/>
  <c r="E15" i="26"/>
  <c r="E26" i="26"/>
  <c r="E27" i="26"/>
  <c r="E38" i="26"/>
  <c r="E39" i="26"/>
  <c r="E50" i="26"/>
  <c r="E51" i="26"/>
  <c r="D12" i="26"/>
  <c r="F13" i="26"/>
  <c r="D24" i="26"/>
  <c r="F25" i="26"/>
  <c r="D36" i="26"/>
  <c r="F37" i="26"/>
  <c r="D48" i="26"/>
  <c r="F49" i="26"/>
  <c r="D9" i="26"/>
  <c r="D21" i="26"/>
  <c r="D33" i="26"/>
  <c r="D45" i="26"/>
  <c r="D10" i="26"/>
  <c r="E7" i="26"/>
  <c r="E13" i="26"/>
  <c r="E19" i="26"/>
  <c r="E25" i="26"/>
  <c r="E31" i="26"/>
  <c r="E37" i="26"/>
  <c r="E43" i="26"/>
  <c r="E49" i="26"/>
  <c r="D16" i="26"/>
  <c r="D28" i="26"/>
  <c r="D40" i="26"/>
  <c r="D46" i="26"/>
  <c r="D5" i="26"/>
  <c r="E10" i="26"/>
  <c r="D11" i="26"/>
  <c r="E16" i="26"/>
  <c r="D17" i="26"/>
  <c r="E22" i="26"/>
  <c r="D23" i="26"/>
  <c r="E28" i="26"/>
  <c r="D29" i="26"/>
  <c r="E34" i="26"/>
  <c r="D35" i="26"/>
  <c r="E40" i="26"/>
  <c r="D41" i="26"/>
  <c r="E46" i="26"/>
  <c r="D47" i="26"/>
  <c r="D34" i="26"/>
  <c r="E5" i="26"/>
  <c r="E11" i="26"/>
  <c r="E17" i="26"/>
  <c r="F22" i="26"/>
  <c r="E23" i="26"/>
  <c r="E29" i="26"/>
  <c r="E35" i="26"/>
  <c r="E41" i="26"/>
  <c r="E47" i="26"/>
  <c r="H20" i="4" l="1"/>
  <c r="H21" i="4"/>
  <c r="H5" i="4"/>
  <c r="H6" i="4"/>
  <c r="H7" i="4"/>
  <c r="H8" i="4"/>
  <c r="H9" i="4"/>
  <c r="H10" i="4"/>
  <c r="H11" i="4"/>
  <c r="H12" i="4"/>
  <c r="H13" i="4"/>
  <c r="H14" i="4"/>
  <c r="H15" i="4"/>
  <c r="H17" i="4"/>
  <c r="H18" i="4"/>
  <c r="H19" i="4"/>
  <c r="H16" i="4" l="1"/>
  <c r="H22" i="4" s="1"/>
  <c r="P2" i="4" l="1"/>
</calcChain>
</file>

<file path=xl/sharedStrings.xml><?xml version="1.0" encoding="utf-8"?>
<sst xmlns="http://schemas.openxmlformats.org/spreadsheetml/2006/main" count="254" uniqueCount="174">
  <si>
    <r>
      <rPr>
        <b/>
        <sz val="12"/>
        <color indexed="8"/>
        <rFont val="標楷體"/>
        <family val="4"/>
        <charset val="136"/>
      </rPr>
      <t>項目</t>
    </r>
  </si>
  <si>
    <r>
      <rPr>
        <b/>
        <sz val="12"/>
        <color indexed="8"/>
        <rFont val="標楷體"/>
        <family val="4"/>
        <charset val="136"/>
      </rPr>
      <t>單價</t>
    </r>
  </si>
  <si>
    <r>
      <rPr>
        <b/>
        <sz val="12"/>
        <color indexed="8"/>
        <rFont val="標楷體"/>
        <family val="4"/>
        <charset val="136"/>
      </rPr>
      <t>單位</t>
    </r>
    <phoneticPr fontId="2" type="noConversion"/>
  </si>
  <si>
    <r>
      <rPr>
        <b/>
        <sz val="12"/>
        <color indexed="8"/>
        <rFont val="標楷體"/>
        <family val="4"/>
        <charset val="136"/>
      </rPr>
      <t>總價</t>
    </r>
  </si>
  <si>
    <r>
      <rPr>
        <b/>
        <sz val="12"/>
        <color indexed="8"/>
        <rFont val="標楷體"/>
        <family val="4"/>
        <charset val="136"/>
      </rPr>
      <t>說明</t>
    </r>
  </si>
  <si>
    <t>式</t>
    <phoneticPr fontId="2" type="noConversion"/>
  </si>
  <si>
    <r>
      <rPr>
        <sz val="12"/>
        <color indexed="8"/>
        <rFont val="標楷體"/>
        <family val="4"/>
        <charset val="136"/>
      </rPr>
      <t>千字</t>
    </r>
    <phoneticPr fontId="2" type="noConversion"/>
  </si>
  <si>
    <r>
      <rPr>
        <sz val="12"/>
        <color indexed="8"/>
        <rFont val="標楷體"/>
        <family val="4"/>
        <charset val="136"/>
      </rPr>
      <t>審查費</t>
    </r>
    <phoneticPr fontId="2" type="noConversion"/>
  </si>
  <si>
    <r>
      <rPr>
        <sz val="12"/>
        <color indexed="8"/>
        <rFont val="標楷體"/>
        <family val="4"/>
        <charset val="136"/>
      </rPr>
      <t>外文</t>
    </r>
    <r>
      <rPr>
        <sz val="12"/>
        <color indexed="8"/>
        <rFont val="Times New Roman"/>
        <family val="1"/>
      </rPr>
      <t>(</t>
    </r>
    <r>
      <rPr>
        <sz val="12"/>
        <color indexed="8"/>
        <rFont val="標楷體"/>
        <family val="4"/>
        <charset val="136"/>
      </rPr>
      <t>千字</t>
    </r>
    <r>
      <rPr>
        <sz val="12"/>
        <color indexed="8"/>
        <rFont val="Times New Roman"/>
        <family val="1"/>
      </rPr>
      <t>)</t>
    </r>
    <phoneticPr fontId="2" type="noConversion"/>
  </si>
  <si>
    <r>
      <rPr>
        <sz val="12"/>
        <color indexed="8"/>
        <rFont val="標楷體"/>
        <family val="4"/>
        <charset val="136"/>
      </rPr>
      <t>中文</t>
    </r>
    <r>
      <rPr>
        <sz val="12"/>
        <color indexed="8"/>
        <rFont val="Times New Roman"/>
        <family val="1"/>
      </rPr>
      <t>(</t>
    </r>
    <r>
      <rPr>
        <sz val="12"/>
        <color indexed="8"/>
        <rFont val="標楷體"/>
        <family val="4"/>
        <charset val="136"/>
      </rPr>
      <t>千字</t>
    </r>
    <r>
      <rPr>
        <sz val="12"/>
        <color indexed="8"/>
        <rFont val="Times New Roman"/>
        <family val="1"/>
      </rPr>
      <t>)</t>
    </r>
    <phoneticPr fontId="2" type="noConversion"/>
  </si>
  <si>
    <r>
      <rPr>
        <sz val="12"/>
        <color indexed="8"/>
        <rFont val="標楷體"/>
        <family val="4"/>
        <charset val="136"/>
      </rPr>
      <t>外文</t>
    </r>
    <r>
      <rPr>
        <sz val="12"/>
        <color indexed="8"/>
        <rFont val="Times New Roman"/>
        <family val="1"/>
      </rPr>
      <t>(</t>
    </r>
    <r>
      <rPr>
        <sz val="12"/>
        <color indexed="8"/>
        <rFont val="標楷體"/>
        <family val="4"/>
        <charset val="136"/>
      </rPr>
      <t>件</t>
    </r>
    <r>
      <rPr>
        <sz val="12"/>
        <color indexed="8"/>
        <rFont val="Times New Roman"/>
        <family val="1"/>
      </rPr>
      <t>)</t>
    </r>
    <phoneticPr fontId="2" type="noConversion"/>
  </si>
  <si>
    <r>
      <rPr>
        <sz val="12"/>
        <color indexed="8"/>
        <rFont val="標楷體"/>
        <family val="4"/>
        <charset val="136"/>
      </rPr>
      <t>件</t>
    </r>
    <phoneticPr fontId="2" type="noConversion"/>
  </si>
  <si>
    <r>
      <rPr>
        <sz val="12"/>
        <color indexed="8"/>
        <rFont val="標楷體"/>
        <family val="4"/>
        <charset val="136"/>
      </rPr>
      <t>中文</t>
    </r>
    <r>
      <rPr>
        <sz val="12"/>
        <color indexed="8"/>
        <rFont val="Times New Roman"/>
        <family val="1"/>
      </rPr>
      <t>(</t>
    </r>
    <r>
      <rPr>
        <sz val="12"/>
        <color indexed="8"/>
        <rFont val="標楷體"/>
        <family val="4"/>
        <charset val="136"/>
      </rPr>
      <t>件</t>
    </r>
    <r>
      <rPr>
        <sz val="12"/>
        <color indexed="8"/>
        <rFont val="Times New Roman"/>
        <family val="1"/>
      </rPr>
      <t>)</t>
    </r>
    <phoneticPr fontId="2" type="noConversion"/>
  </si>
  <si>
    <r>
      <rPr>
        <sz val="12"/>
        <color indexed="8"/>
        <rFont val="標楷體"/>
        <family val="4"/>
        <charset val="136"/>
      </rPr>
      <t>出席費</t>
    </r>
  </si>
  <si>
    <r>
      <rPr>
        <sz val="12"/>
        <color indexed="8"/>
        <rFont val="標楷體"/>
        <family val="4"/>
        <charset val="136"/>
      </rPr>
      <t>人次</t>
    </r>
    <phoneticPr fontId="2" type="noConversion"/>
  </si>
  <si>
    <r>
      <rPr>
        <sz val="12"/>
        <color indexed="8"/>
        <rFont val="標楷體"/>
        <family val="4"/>
        <charset val="136"/>
      </rPr>
      <t>講座鐘點費</t>
    </r>
    <phoneticPr fontId="2" type="noConversion"/>
  </si>
  <si>
    <r>
      <rPr>
        <sz val="12"/>
        <color indexed="8"/>
        <rFont val="標楷體"/>
        <family val="4"/>
        <charset val="136"/>
      </rPr>
      <t>內聘</t>
    </r>
  </si>
  <si>
    <r>
      <rPr>
        <sz val="12"/>
        <rFont val="標楷體"/>
        <family val="4"/>
        <charset val="136"/>
      </rPr>
      <t>節</t>
    </r>
    <phoneticPr fontId="2" type="noConversion"/>
  </si>
  <si>
    <r>
      <rPr>
        <sz val="12"/>
        <rFont val="標楷體"/>
        <family val="4"/>
        <charset val="136"/>
      </rPr>
      <t>外聘</t>
    </r>
  </si>
  <si>
    <r>
      <rPr>
        <sz val="12"/>
        <rFont val="標楷體"/>
        <family val="4"/>
        <charset val="136"/>
      </rPr>
      <t>國內</t>
    </r>
    <phoneticPr fontId="2" type="noConversion"/>
  </si>
  <si>
    <r>
      <rPr>
        <sz val="12"/>
        <rFont val="標楷體"/>
        <family val="4"/>
        <charset val="136"/>
      </rPr>
      <t>國內主辦或訓練機構</t>
    </r>
    <phoneticPr fontId="2" type="noConversion"/>
  </si>
  <si>
    <r>
      <rPr>
        <sz val="12"/>
        <color indexed="8"/>
        <rFont val="標楷體"/>
        <family val="4"/>
        <charset val="136"/>
      </rPr>
      <t>講座助理</t>
    </r>
    <phoneticPr fontId="2" type="noConversion"/>
  </si>
  <si>
    <r>
      <rPr>
        <sz val="12"/>
        <color indexed="8"/>
        <rFont val="標楷體"/>
        <family val="4"/>
        <charset val="136"/>
      </rPr>
      <t>同一課程講座</t>
    </r>
    <r>
      <rPr>
        <sz val="12"/>
        <color indexed="8"/>
        <rFont val="Times New Roman"/>
        <family val="1"/>
      </rPr>
      <t>1/2</t>
    </r>
    <r>
      <rPr>
        <sz val="12"/>
        <color indexed="8"/>
        <rFont val="標楷體"/>
        <family val="4"/>
        <charset val="136"/>
      </rPr>
      <t>支給</t>
    </r>
    <phoneticPr fontId="2" type="noConversion"/>
  </si>
  <si>
    <r>
      <rPr>
        <sz val="12"/>
        <color indexed="8"/>
        <rFont val="標楷體"/>
        <family val="4"/>
        <charset val="136"/>
      </rPr>
      <t>節</t>
    </r>
    <phoneticPr fontId="2" type="noConversion"/>
  </si>
  <si>
    <r>
      <rPr>
        <sz val="12"/>
        <color indexed="8"/>
        <rFont val="標楷體"/>
        <family val="4"/>
        <charset val="136"/>
      </rPr>
      <t>國內旅費</t>
    </r>
    <phoneticPr fontId="2" type="noConversion"/>
  </si>
  <si>
    <r>
      <rPr>
        <sz val="12"/>
        <color indexed="8"/>
        <rFont val="標楷體"/>
        <family val="4"/>
        <charset val="136"/>
      </rPr>
      <t>租金</t>
    </r>
  </si>
  <si>
    <r>
      <rPr>
        <sz val="12"/>
        <color indexed="8"/>
        <rFont val="標楷體"/>
        <family val="4"/>
        <charset val="136"/>
      </rPr>
      <t>材料費</t>
    </r>
  </si>
  <si>
    <r>
      <rPr>
        <b/>
        <sz val="12"/>
        <color indexed="57"/>
        <rFont val="標楷體"/>
        <family val="4"/>
        <charset val="136"/>
      </rPr>
      <t>品項</t>
    </r>
    <phoneticPr fontId="2" type="noConversion"/>
  </si>
  <si>
    <t>衛生福利部及所屬機關研究計畫助理人員工作酬金支給基準表</t>
  </si>
  <si>
    <t>單位：新台幣元</t>
  </si>
  <si>
    <t>專任助理</t>
  </si>
  <si>
    <t>兼任助理</t>
  </si>
  <si>
    <t>年資</t>
  </si>
  <si>
    <t>三專</t>
  </si>
  <si>
    <t>學士</t>
  </si>
  <si>
    <t>碩士</t>
  </si>
  <si>
    <r>
      <t>1.</t>
    </r>
    <r>
      <rPr>
        <sz val="14"/>
        <color indexed="8"/>
        <rFont val="標楷體"/>
        <family val="4"/>
        <charset val="136"/>
      </rPr>
      <t>表列數額為月支工作酬金標準。</t>
    </r>
  </si>
  <si>
    <t>級距</t>
    <phoneticPr fontId="2" type="noConversion"/>
  </si>
  <si>
    <t>勞保自</t>
    <phoneticPr fontId="2" type="noConversion"/>
  </si>
  <si>
    <t>勞保公</t>
    <phoneticPr fontId="2" type="noConversion"/>
  </si>
  <si>
    <t>健保自</t>
    <phoneticPr fontId="2" type="noConversion"/>
  </si>
  <si>
    <t>健保公</t>
    <phoneticPr fontId="2" type="noConversion"/>
  </si>
  <si>
    <t>勞退自</t>
    <phoneticPr fontId="2" type="noConversion"/>
  </si>
  <si>
    <t>勞退公</t>
    <phoneticPr fontId="2" type="noConversion"/>
  </si>
  <si>
    <t>博士班研究生獎助金</t>
    <phoneticPr fontId="2" type="noConversion"/>
  </si>
  <si>
    <t>研究酬金</t>
    <phoneticPr fontId="2" type="noConversion"/>
  </si>
  <si>
    <t>研究助學金</t>
    <phoneticPr fontId="2" type="noConversion"/>
  </si>
  <si>
    <t>-</t>
    <phoneticPr fontId="2" type="noConversion"/>
  </si>
  <si>
    <t>-</t>
    <phoneticPr fontId="2" type="noConversion"/>
  </si>
  <si>
    <t>勞退公</t>
    <phoneticPr fontId="2" type="noConversion"/>
  </si>
  <si>
    <r>
      <rPr>
        <sz val="14"/>
        <color rgb="FFFF0000"/>
        <rFont val="標楷體"/>
        <family val="4"/>
        <charset val="136"/>
      </rPr>
      <t>自</t>
    </r>
    <r>
      <rPr>
        <sz val="14"/>
        <color rgb="FFFF0000"/>
        <rFont val="Times New Roman"/>
        <family val="1"/>
      </rPr>
      <t>108</t>
    </r>
    <r>
      <rPr>
        <sz val="14"/>
        <color rgb="FFFF0000"/>
        <rFont val="標楷體"/>
        <family val="4"/>
        <charset val="136"/>
      </rPr>
      <t>年</t>
    </r>
    <r>
      <rPr>
        <sz val="14"/>
        <color rgb="FFFF0000"/>
        <rFont val="Times New Roman"/>
        <family val="1"/>
      </rPr>
      <t>1</t>
    </r>
    <r>
      <rPr>
        <sz val="14"/>
        <color rgb="FFFF0000"/>
        <rFont val="標楷體"/>
        <family val="4"/>
        <charset val="136"/>
      </rPr>
      <t>月</t>
    </r>
    <r>
      <rPr>
        <sz val="14"/>
        <color rgb="FFFF0000"/>
        <rFont val="Times New Roman"/>
        <family val="1"/>
      </rPr>
      <t>1</t>
    </r>
    <r>
      <rPr>
        <sz val="14"/>
        <color rgb="FFFF0000"/>
        <rFont val="標楷體"/>
        <family val="4"/>
        <charset val="136"/>
      </rPr>
      <t>日起，每月基本工資調整為新臺幣</t>
    </r>
    <r>
      <rPr>
        <sz val="14"/>
        <color rgb="FFFF0000"/>
        <rFont val="Times New Roman"/>
        <family val="1"/>
      </rPr>
      <t>(</t>
    </r>
    <r>
      <rPr>
        <sz val="14"/>
        <color rgb="FFFF0000"/>
        <rFont val="標楷體"/>
        <family val="4"/>
        <charset val="136"/>
      </rPr>
      <t>以下同</t>
    </r>
    <r>
      <rPr>
        <sz val="14"/>
        <color rgb="FFFF0000"/>
        <rFont val="Times New Roman"/>
        <family val="1"/>
      </rPr>
      <t>)23,100</t>
    </r>
    <r>
      <rPr>
        <sz val="14"/>
        <color rgb="FFFF0000"/>
        <rFont val="標楷體"/>
        <family val="4"/>
        <charset val="136"/>
      </rPr>
      <t>元；每小時基本工資調整為</t>
    </r>
    <r>
      <rPr>
        <sz val="14"/>
        <color rgb="FFFF0000"/>
        <rFont val="Times New Roman"/>
        <family val="1"/>
      </rPr>
      <t>150</t>
    </r>
    <r>
      <rPr>
        <sz val="14"/>
        <color rgb="FFFF0000"/>
        <rFont val="標楷體"/>
        <family val="4"/>
        <charset val="136"/>
      </rPr>
      <t>元，請查照。</t>
    </r>
  </si>
  <si>
    <t>普通事故費率</t>
  </si>
  <si>
    <t>單位</t>
  </si>
  <si>
    <r>
      <rPr>
        <sz val="16"/>
        <color rgb="FF000000"/>
        <rFont val="標楷體"/>
        <family val="4"/>
        <charset val="136"/>
      </rPr>
      <t>【註】</t>
    </r>
  </si>
  <si>
    <r>
      <rPr>
        <sz val="14"/>
        <color rgb="FF000000"/>
        <rFont val="標楷體"/>
        <family val="4"/>
        <charset val="136"/>
      </rPr>
      <t>最高以不超過</t>
    </r>
    <r>
      <rPr>
        <sz val="14"/>
        <color indexed="8"/>
        <rFont val="Times New Roman"/>
        <family val="1"/>
      </rPr>
      <t>15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</si>
  <si>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17</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</si>
  <si>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5</t>
    </r>
    <r>
      <rPr>
        <sz val="14"/>
        <color indexed="8"/>
        <rFont val="標楷體"/>
        <family val="4"/>
        <charset val="136"/>
      </rPr>
      <t>個獎助單元為限</t>
    </r>
  </si>
  <si>
    <r>
      <rPr>
        <sz val="14"/>
        <color rgb="FF000000"/>
        <rFont val="標楷體"/>
        <family val="4"/>
        <charset val="136"/>
      </rPr>
      <t>最高以不超過</t>
    </r>
    <r>
      <rPr>
        <sz val="14"/>
        <color indexed="8"/>
        <rFont val="Times New Roman"/>
        <family val="1"/>
      </rPr>
      <t xml:space="preserve"> 3</t>
    </r>
    <r>
      <rPr>
        <sz val="14"/>
        <color indexed="8"/>
        <rFont val="標楷體"/>
        <family val="4"/>
        <charset val="136"/>
      </rPr>
      <t>個獎助單元為限</t>
    </r>
  </si>
  <si>
    <r>
      <rPr>
        <sz val="14"/>
        <color rgb="FF000000"/>
        <rFont val="標楷體"/>
        <family val="4"/>
        <charset val="136"/>
      </rPr>
      <t>每一獎助單元為新台幣</t>
    </r>
    <r>
      <rPr>
        <sz val="14"/>
        <color indexed="8"/>
        <rFont val="Times New Roman"/>
        <family val="1"/>
      </rPr>
      <t>2,000</t>
    </r>
    <r>
      <rPr>
        <sz val="14"/>
        <color indexed="8"/>
        <rFont val="標楷體"/>
        <family val="4"/>
        <charset val="136"/>
      </rPr>
      <t>元</t>
    </r>
  </si>
  <si>
    <r>
      <t>2.</t>
    </r>
    <r>
      <rPr>
        <sz val="14"/>
        <color indexed="8"/>
        <rFont val="Times New Roman"/>
        <family val="1"/>
      </rPr>
      <t xml:space="preserve"> 107</t>
    </r>
    <r>
      <rPr>
        <sz val="14"/>
        <color indexed="8"/>
        <rFont val="標楷體"/>
        <family val="4"/>
        <charset val="136"/>
      </rPr>
      <t>年</t>
    </r>
    <r>
      <rPr>
        <sz val="14"/>
        <color indexed="8"/>
        <rFont val="Times New Roman"/>
        <family val="1"/>
      </rPr>
      <t>3</t>
    </r>
    <r>
      <rPr>
        <sz val="14"/>
        <color indexed="8"/>
        <rFont val="標楷體"/>
        <family val="4"/>
        <charset val="136"/>
      </rPr>
      <t>月</t>
    </r>
    <r>
      <rPr>
        <sz val="14"/>
        <color indexed="8"/>
        <rFont val="Times New Roman"/>
        <family val="1"/>
      </rPr>
      <t>22</t>
    </r>
    <r>
      <rPr>
        <sz val="14"/>
        <color indexed="8"/>
        <rFont val="標楷體"/>
        <family val="4"/>
        <charset val="136"/>
      </rPr>
      <t>日衛部科字第</t>
    </r>
    <r>
      <rPr>
        <sz val="14"/>
        <color indexed="8"/>
        <rFont val="Times New Roman"/>
        <family val="1"/>
      </rPr>
      <t>1074060094B</t>
    </r>
    <r>
      <rPr>
        <sz val="14"/>
        <color indexed="8"/>
        <rFont val="標楷體"/>
        <family val="4"/>
        <charset val="136"/>
      </rPr>
      <t>號函修正。</t>
    </r>
  </si>
  <si>
    <r>
      <rPr>
        <sz val="14"/>
        <color rgb="FFFF0000"/>
        <rFont val="標楷體"/>
        <family val="4"/>
        <charset val="136"/>
      </rPr>
      <t>「基本工資」調整業經勞動部</t>
    </r>
    <r>
      <rPr>
        <sz val="14"/>
        <color rgb="FFFF0000"/>
        <rFont val="Times New Roman"/>
        <family val="1"/>
      </rPr>
      <t>107</t>
    </r>
    <r>
      <rPr>
        <sz val="14"/>
        <color rgb="FFFF0000"/>
        <rFont val="標楷體"/>
        <family val="4"/>
        <charset val="136"/>
      </rPr>
      <t>年</t>
    </r>
    <r>
      <rPr>
        <sz val="14"/>
        <color rgb="FFFF0000"/>
        <rFont val="Times New Roman"/>
        <family val="1"/>
      </rPr>
      <t>9</t>
    </r>
    <r>
      <rPr>
        <sz val="14"/>
        <color rgb="FFFF0000"/>
        <rFont val="標楷體"/>
        <family val="4"/>
        <charset val="136"/>
      </rPr>
      <t>月</t>
    </r>
    <r>
      <rPr>
        <sz val="14"/>
        <color rgb="FFFF0000"/>
        <rFont val="Times New Roman"/>
        <family val="1"/>
      </rPr>
      <t>5</t>
    </r>
    <r>
      <rPr>
        <sz val="14"/>
        <color rgb="FFFF0000"/>
        <rFont val="標楷體"/>
        <family val="4"/>
        <charset val="136"/>
      </rPr>
      <t>日勞動條</t>
    </r>
    <r>
      <rPr>
        <sz val="14"/>
        <color rgb="FFFF0000"/>
        <rFont val="Times New Roman"/>
        <family val="1"/>
      </rPr>
      <t>2</t>
    </r>
    <r>
      <rPr>
        <sz val="14"/>
        <color rgb="FFFF0000"/>
        <rFont val="標楷體"/>
        <family val="4"/>
        <charset val="136"/>
      </rPr>
      <t>字第</t>
    </r>
    <r>
      <rPr>
        <sz val="14"/>
        <color rgb="FFFF0000"/>
        <rFont val="Times New Roman"/>
        <family val="1"/>
      </rPr>
      <t>1070131233</t>
    </r>
    <r>
      <rPr>
        <sz val="14"/>
        <color rgb="FFFF0000"/>
        <rFont val="標楷體"/>
        <family val="4"/>
        <charset val="136"/>
      </rPr>
      <t>號公告發布。</t>
    </r>
    <phoneticPr fontId="32" type="noConversion"/>
  </si>
  <si>
    <t>研究酬金</t>
    <phoneticPr fontId="2" type="noConversion"/>
  </si>
  <si>
    <t>研究助學金</t>
    <phoneticPr fontId="2" type="noConversion"/>
  </si>
  <si>
    <t>博士班研究生獎助金</t>
    <phoneticPr fontId="2" type="noConversion"/>
  </si>
  <si>
    <t>單位</t>
    <phoneticPr fontId="2" type="noConversion"/>
  </si>
  <si>
    <t>助教級</t>
    <phoneticPr fontId="2" type="noConversion"/>
  </si>
  <si>
    <t>講師級</t>
    <phoneticPr fontId="2" type="noConversion"/>
  </si>
  <si>
    <t>大專學生</t>
    <phoneticPr fontId="2" type="noConversion"/>
  </si>
  <si>
    <t>碩士班研究生</t>
    <phoneticPr fontId="2" type="noConversion"/>
  </si>
  <si>
    <t>已獲博士候選人資格者</t>
    <phoneticPr fontId="2" type="noConversion"/>
  </si>
  <si>
    <t>未獲博士候選人資格者</t>
    <phoneticPr fontId="2" type="noConversion"/>
  </si>
  <si>
    <t>類別</t>
    <phoneticPr fontId="2" type="noConversion"/>
  </si>
  <si>
    <t>級別</t>
    <phoneticPr fontId="2" type="noConversion"/>
  </si>
  <si>
    <t>高中（高職）</t>
    <phoneticPr fontId="2" type="noConversion"/>
  </si>
  <si>
    <t>五專（二專）</t>
    <phoneticPr fontId="2" type="noConversion"/>
  </si>
  <si>
    <t>第二年</t>
    <phoneticPr fontId="2" type="noConversion"/>
  </si>
  <si>
    <t>第三年</t>
    <phoneticPr fontId="2" type="noConversion"/>
  </si>
  <si>
    <t>第四年</t>
    <phoneticPr fontId="2" type="noConversion"/>
  </si>
  <si>
    <t>第五年</t>
    <phoneticPr fontId="2" type="noConversion"/>
  </si>
  <si>
    <t>第六年</t>
    <phoneticPr fontId="2" type="noConversion"/>
  </si>
  <si>
    <t>第七年</t>
    <phoneticPr fontId="2" type="noConversion"/>
  </si>
  <si>
    <t>第八年</t>
    <phoneticPr fontId="2" type="noConversion"/>
  </si>
  <si>
    <t>第九年</t>
    <phoneticPr fontId="2" type="noConversion"/>
  </si>
  <si>
    <t>第一年</t>
    <phoneticPr fontId="2" type="noConversion"/>
  </si>
  <si>
    <t>協同主持人</t>
    <phoneticPr fontId="2" type="noConversion"/>
  </si>
  <si>
    <t>兼任研究員</t>
    <phoneticPr fontId="2" type="noConversion"/>
  </si>
  <si>
    <t>-</t>
    <phoneticPr fontId="2" type="noConversion"/>
  </si>
  <si>
    <t>不可填</t>
    <phoneticPr fontId="2" type="noConversion"/>
  </si>
  <si>
    <r>
      <rPr>
        <b/>
        <sz val="11"/>
        <color indexed="8"/>
        <rFont val="標楷體"/>
        <family val="4"/>
        <charset val="136"/>
      </rPr>
      <t>錯誤，詳見說明</t>
    </r>
    <phoneticPr fontId="2" type="noConversion"/>
  </si>
  <si>
    <t>否</t>
  </si>
  <si>
    <r>
      <rPr>
        <b/>
        <sz val="12"/>
        <rFont val="標楷體"/>
        <family val="4"/>
        <charset val="136"/>
      </rPr>
      <t>數量</t>
    </r>
    <r>
      <rPr>
        <b/>
        <sz val="12"/>
        <color indexed="8"/>
        <rFont val="Times New Roman"/>
        <family val="1"/>
      </rPr>
      <t/>
    </r>
    <phoneticPr fontId="2" type="noConversion"/>
  </si>
  <si>
    <t>普通保險事故：</t>
    <phoneticPr fontId="2" type="noConversion"/>
  </si>
  <si>
    <t>勞工</t>
  </si>
  <si>
    <t>就業保險費率</t>
    <phoneticPr fontId="2" type="noConversion"/>
  </si>
  <si>
    <t>人事表</t>
    <phoneticPr fontId="30" type="noConversion"/>
  </si>
  <si>
    <t>支薪人數</t>
  </si>
  <si>
    <t>健保</t>
  </si>
  <si>
    <t>勞退</t>
  </si>
  <si>
    <t>合計</t>
  </si>
  <si>
    <t>業務費</t>
    <phoneticPr fontId="30" type="noConversion"/>
  </si>
  <si>
    <t>時薪</t>
  </si>
  <si>
    <t>支薪人數</t>
    <phoneticPr fontId="30" type="noConversion"/>
  </si>
  <si>
    <t>聘請月數</t>
    <phoneticPr fontId="30" type="noConversion"/>
  </si>
  <si>
    <t>投保級距</t>
    <phoneticPr fontId="30" type="noConversion"/>
  </si>
  <si>
    <t>可填寫</t>
    <phoneticPr fontId="2" type="noConversion"/>
  </si>
  <si>
    <r>
      <t>表單使用說明</t>
    </r>
    <r>
      <rPr>
        <b/>
        <sz val="12"/>
        <color rgb="FFFF0000"/>
        <rFont val="標楷體"/>
        <family val="4"/>
        <charset val="136"/>
      </rPr>
      <t xml:space="preserve"> *不需要可隱藏
EX.隱藏稿費-&gt;先選擇J7-&gt;在左邊數字列7上右鍵隱藏</t>
    </r>
    <phoneticPr fontId="2" type="noConversion"/>
  </si>
  <si>
    <t>人天</t>
    <phoneticPr fontId="2" type="noConversion"/>
  </si>
  <si>
    <r>
      <t>勞</t>
    </r>
    <r>
      <rPr>
        <sz val="16"/>
        <rFont val="Times New Roman"/>
        <family val="1"/>
      </rPr>
      <t xml:space="preserve"> </t>
    </r>
    <r>
      <rPr>
        <sz val="16"/>
        <rFont val="標楷體"/>
        <family val="4"/>
        <charset val="136"/>
      </rPr>
      <t>工</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普</t>
    </r>
    <r>
      <rPr>
        <sz val="16"/>
        <rFont val="Times New Roman"/>
        <family val="1"/>
      </rPr>
      <t xml:space="preserve"> </t>
    </r>
    <r>
      <rPr>
        <sz val="16"/>
        <rFont val="標楷體"/>
        <family val="4"/>
        <charset val="136"/>
      </rPr>
      <t>通</t>
    </r>
    <r>
      <rPr>
        <sz val="16"/>
        <rFont val="Times New Roman"/>
        <family val="1"/>
      </rPr>
      <t xml:space="preserve"> </t>
    </r>
    <r>
      <rPr>
        <sz val="16"/>
        <rFont val="標楷體"/>
        <family val="4"/>
        <charset val="136"/>
      </rPr>
      <t>事</t>
    </r>
    <r>
      <rPr>
        <sz val="16"/>
        <rFont val="Times New Roman"/>
        <family val="1"/>
      </rPr>
      <t xml:space="preserve"> </t>
    </r>
    <r>
      <rPr>
        <sz val="16"/>
        <rFont val="標楷體"/>
        <family val="4"/>
        <charset val="136"/>
      </rPr>
      <t>故</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及</t>
    </r>
    <r>
      <rPr>
        <sz val="16"/>
        <rFont val="Times New Roman"/>
        <family val="1"/>
      </rPr>
      <t xml:space="preserve"> </t>
    </r>
    <r>
      <rPr>
        <sz val="16"/>
        <rFont val="標楷體"/>
        <family val="4"/>
        <charset val="136"/>
      </rPr>
      <t>就</t>
    </r>
    <r>
      <rPr>
        <sz val="16"/>
        <rFont val="Times New Roman"/>
        <family val="1"/>
      </rPr>
      <t xml:space="preserve"> </t>
    </r>
    <r>
      <rPr>
        <sz val="16"/>
        <rFont val="標楷體"/>
        <family val="4"/>
        <charset val="136"/>
      </rPr>
      <t>業</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費</t>
    </r>
    <r>
      <rPr>
        <sz val="16"/>
        <rFont val="Times New Roman"/>
        <family val="1"/>
      </rPr>
      <t xml:space="preserve"> </t>
    </r>
    <r>
      <rPr>
        <sz val="16"/>
        <rFont val="標楷體"/>
        <family val="4"/>
        <charset val="136"/>
      </rPr>
      <t>合</t>
    </r>
    <r>
      <rPr>
        <sz val="16"/>
        <rFont val="Times New Roman"/>
        <family val="1"/>
      </rPr>
      <t xml:space="preserve"> </t>
    </r>
    <r>
      <rPr>
        <sz val="16"/>
        <rFont val="標楷體"/>
        <family val="4"/>
        <charset val="136"/>
      </rPr>
      <t>計</t>
    </r>
    <r>
      <rPr>
        <sz val="16"/>
        <rFont val="Times New Roman"/>
        <family val="1"/>
      </rPr>
      <t xml:space="preserve"> </t>
    </r>
    <r>
      <rPr>
        <sz val="16"/>
        <rFont val="標楷體"/>
        <family val="4"/>
        <charset val="136"/>
      </rPr>
      <t>之</t>
    </r>
    <r>
      <rPr>
        <sz val="16"/>
        <rFont val="Times New Roman"/>
        <family val="1"/>
      </rPr>
      <t xml:space="preserve"> </t>
    </r>
    <r>
      <rPr>
        <sz val="16"/>
        <rFont val="標楷體"/>
        <family val="4"/>
        <charset val="136"/>
      </rPr>
      <t>被</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險</t>
    </r>
    <r>
      <rPr>
        <sz val="16"/>
        <rFont val="Times New Roman"/>
        <family val="1"/>
      </rPr>
      <t xml:space="preserve"> </t>
    </r>
    <r>
      <rPr>
        <sz val="16"/>
        <rFont val="標楷體"/>
        <family val="4"/>
        <charset val="136"/>
      </rPr>
      <t>人</t>
    </r>
    <r>
      <rPr>
        <sz val="16"/>
        <rFont val="Times New Roman"/>
        <family val="1"/>
      </rPr>
      <t xml:space="preserve"> </t>
    </r>
    <r>
      <rPr>
        <sz val="16"/>
        <rFont val="標楷體"/>
        <family val="4"/>
        <charset val="136"/>
      </rPr>
      <t>與</t>
    </r>
    <r>
      <rPr>
        <sz val="16"/>
        <rFont val="Times New Roman"/>
        <family val="1"/>
      </rPr>
      <t xml:space="preserve"> </t>
    </r>
    <r>
      <rPr>
        <sz val="16"/>
        <rFont val="標楷體"/>
        <family val="4"/>
        <charset val="136"/>
      </rPr>
      <t>投</t>
    </r>
    <r>
      <rPr>
        <sz val="16"/>
        <rFont val="Times New Roman"/>
        <family val="1"/>
      </rPr>
      <t xml:space="preserve"> </t>
    </r>
    <r>
      <rPr>
        <sz val="16"/>
        <rFont val="標楷體"/>
        <family val="4"/>
        <charset val="136"/>
      </rPr>
      <t>保</t>
    </r>
    <r>
      <rPr>
        <sz val="16"/>
        <rFont val="Times New Roman"/>
        <family val="1"/>
      </rPr>
      <t xml:space="preserve"> </t>
    </r>
    <r>
      <rPr>
        <sz val="16"/>
        <rFont val="標楷體"/>
        <family val="4"/>
        <charset val="136"/>
      </rPr>
      <t>單</t>
    </r>
    <r>
      <rPr>
        <sz val="16"/>
        <rFont val="Times New Roman"/>
        <family val="1"/>
      </rPr>
      <t xml:space="preserve"> </t>
    </r>
    <r>
      <rPr>
        <sz val="16"/>
        <rFont val="標楷體"/>
        <family val="4"/>
        <charset val="136"/>
      </rPr>
      <t>位</t>
    </r>
    <r>
      <rPr>
        <sz val="16"/>
        <rFont val="Times New Roman"/>
        <family val="1"/>
      </rPr>
      <t xml:space="preserve"> </t>
    </r>
    <r>
      <rPr>
        <sz val="16"/>
        <rFont val="標楷體"/>
        <family val="4"/>
        <charset val="136"/>
      </rPr>
      <t>分</t>
    </r>
    <r>
      <rPr>
        <sz val="16"/>
        <rFont val="Times New Roman"/>
        <family val="1"/>
      </rPr>
      <t xml:space="preserve"> </t>
    </r>
    <r>
      <rPr>
        <sz val="16"/>
        <rFont val="標楷體"/>
        <family val="4"/>
        <charset val="136"/>
      </rPr>
      <t>擔</t>
    </r>
    <r>
      <rPr>
        <sz val="16"/>
        <rFont val="Times New Roman"/>
        <family val="1"/>
      </rPr>
      <t xml:space="preserve"> </t>
    </r>
    <r>
      <rPr>
        <sz val="16"/>
        <rFont val="標楷體"/>
        <family val="4"/>
        <charset val="136"/>
      </rPr>
      <t>金</t>
    </r>
    <r>
      <rPr>
        <sz val="16"/>
        <rFont val="Times New Roman"/>
        <family val="1"/>
      </rPr>
      <t xml:space="preserve"> </t>
    </r>
    <r>
      <rPr>
        <sz val="16"/>
        <rFont val="標楷體"/>
        <family val="4"/>
        <charset val="136"/>
      </rPr>
      <t>額</t>
    </r>
    <r>
      <rPr>
        <sz val="16"/>
        <rFont val="Times New Roman"/>
        <family val="1"/>
      </rPr>
      <t xml:space="preserve"> </t>
    </r>
    <r>
      <rPr>
        <sz val="16"/>
        <rFont val="標楷體"/>
        <family val="4"/>
        <charset val="136"/>
      </rPr>
      <t>表</t>
    </r>
    <r>
      <rPr>
        <sz val="16"/>
        <rFont val="Times New Roman"/>
        <family val="1"/>
      </rPr>
      <t xml:space="preserve"> (</t>
    </r>
    <r>
      <rPr>
        <sz val="16"/>
        <rFont val="標楷體"/>
        <family val="4"/>
        <charset val="136"/>
      </rPr>
      <t>自</t>
    </r>
    <r>
      <rPr>
        <sz val="16"/>
        <rFont val="Times New Roman"/>
        <family val="1"/>
      </rPr>
      <t>110</t>
    </r>
    <r>
      <rPr>
        <sz val="16"/>
        <rFont val="標楷體"/>
        <family val="4"/>
        <charset val="136"/>
      </rPr>
      <t>年</t>
    </r>
    <r>
      <rPr>
        <sz val="16"/>
        <rFont val="Times New Roman"/>
        <family val="1"/>
      </rPr>
      <t>1</t>
    </r>
    <r>
      <rPr>
        <sz val="16"/>
        <rFont val="標楷體"/>
        <family val="4"/>
        <charset val="136"/>
      </rPr>
      <t>月</t>
    </r>
    <r>
      <rPr>
        <sz val="16"/>
        <rFont val="Times New Roman"/>
        <family val="1"/>
      </rPr>
      <t>1</t>
    </r>
    <r>
      <rPr>
        <sz val="16"/>
        <rFont val="標楷體"/>
        <family val="4"/>
        <charset val="136"/>
      </rPr>
      <t>日起適用</t>
    </r>
    <r>
      <rPr>
        <sz val="16"/>
        <rFont val="Times New Roman"/>
        <family val="1"/>
      </rPr>
      <t xml:space="preserve">) </t>
    </r>
    <phoneticPr fontId="2" type="noConversion"/>
  </si>
  <si>
    <t xml:space="preserve">             ※本表不含勞工保險職業災害保險費，職業災害保險費率依投保單位行業別而有不同，請按繳款單所列職業災害保險費率自行計算，並請依規定職業災害保險費全部由投保單位負擔。     單位：新台幣元</t>
    <phoneticPr fontId="2" type="noConversion"/>
  </si>
  <si>
    <t>部分工時勞工適用</t>
    <phoneticPr fontId="2" type="noConversion"/>
  </si>
  <si>
    <t>第1級</t>
    <phoneticPr fontId="2" type="noConversion"/>
  </si>
  <si>
    <t>第2級</t>
    <phoneticPr fontId="2" type="noConversion"/>
  </si>
  <si>
    <t>第3級</t>
    <phoneticPr fontId="2" type="noConversion"/>
  </si>
  <si>
    <t>第4級</t>
    <phoneticPr fontId="2" type="noConversion"/>
  </si>
  <si>
    <t>第5級</t>
    <phoneticPr fontId="2" type="noConversion"/>
  </si>
  <si>
    <t>第6級</t>
    <phoneticPr fontId="2" type="noConversion"/>
  </si>
  <si>
    <t>第7級</t>
    <phoneticPr fontId="2" type="noConversion"/>
  </si>
  <si>
    <t>第8級</t>
    <phoneticPr fontId="2" type="noConversion"/>
  </si>
  <si>
    <t>第9級</t>
    <phoneticPr fontId="2" type="noConversion"/>
  </si>
  <si>
    <t>第10級</t>
    <phoneticPr fontId="2" type="noConversion"/>
  </si>
  <si>
    <t>第11級</t>
    <phoneticPr fontId="2" type="noConversion"/>
  </si>
  <si>
    <t>第12級</t>
    <phoneticPr fontId="2" type="noConversion"/>
  </si>
  <si>
    <t>第13級</t>
    <phoneticPr fontId="2" type="noConversion"/>
  </si>
  <si>
    <t>第14級</t>
    <phoneticPr fontId="2" type="noConversion"/>
  </si>
  <si>
    <t>第15級</t>
    <phoneticPr fontId="2" type="noConversion"/>
  </si>
  <si>
    <t xml:space="preserve">    109.11製表</t>
    <phoneticPr fontId="2" type="noConversion"/>
  </si>
  <si>
    <t xml:space="preserve">        </t>
    <phoneticPr fontId="2" type="noConversion"/>
  </si>
  <si>
    <t>全民健康保險保險費負擔金額表(三)</t>
    <phoneticPr fontId="2" type="noConversion"/>
  </si>
  <si>
    <t>﹝公、民營事業、機構及有一定雇主之受僱者適用﹞</t>
    <phoneticPr fontId="2" type="noConversion"/>
  </si>
  <si>
    <t>投保金額等級</t>
    <phoneticPr fontId="2" type="noConversion"/>
  </si>
  <si>
    <t>月投保金額</t>
    <phoneticPr fontId="2" type="noConversion"/>
  </si>
  <si>
    <t>被保險人及眷屬負擔金額﹝負擔比率30%﹞</t>
  </si>
  <si>
    <t>投保單位負擔金額﹝負擔比率60%﹞</t>
    <phoneticPr fontId="2" type="noConversion"/>
  </si>
  <si>
    <t>政府補助金額﹝補助比率10%﹞</t>
    <phoneticPr fontId="2" type="noConversion"/>
  </si>
  <si>
    <t>本人</t>
    <phoneticPr fontId="2" type="noConversion"/>
  </si>
  <si>
    <t>本人+１眷口</t>
    <phoneticPr fontId="2" type="noConversion"/>
  </si>
  <si>
    <t>本人+２眷口</t>
    <phoneticPr fontId="2" type="noConversion"/>
  </si>
  <si>
    <t>本人+３眷口</t>
    <phoneticPr fontId="2" type="noConversion"/>
  </si>
  <si>
    <t>110年1月1日起實施</t>
    <phoneticPr fontId="2" type="noConversion"/>
  </si>
  <si>
    <t xml:space="preserve">                         承保組製表</t>
    <phoneticPr fontId="2" type="noConversion"/>
  </si>
  <si>
    <t>註:1.自110年1月1日起配合基本工資調整，第一級調整為24,000元。</t>
    <phoneticPr fontId="2" type="noConversion"/>
  </si>
  <si>
    <t xml:space="preserve">    2.自109年1月1日起調整平均眷口數為0.58人，投保單位負擔金額含本人
       及平均眷屬人數0.58人，合計1.58人。</t>
    <phoneticPr fontId="71" type="noConversion"/>
  </si>
  <si>
    <t xml:space="preserve">    3.自105年1月1日起費率調整為4.69％ 。</t>
    <phoneticPr fontId="71" type="noConversion"/>
  </si>
  <si>
    <t>一、業務費</t>
    <phoneticPr fontId="2" type="noConversion"/>
  </si>
  <si>
    <r>
      <t xml:space="preserve">執行本計畫所需聘請專家學者進行實質審查並提供書面意見所支給之酬勞。
</t>
    </r>
    <r>
      <rPr>
        <b/>
        <sz val="12"/>
        <color indexed="8"/>
        <rFont val="標楷體"/>
        <family val="4"/>
        <charset val="136"/>
      </rPr>
      <t>說明：</t>
    </r>
    <phoneticPr fontId="2" type="noConversion"/>
  </si>
  <si>
    <r>
      <rPr>
        <sz val="12"/>
        <color indexed="8"/>
        <rFont val="標楷體"/>
        <family val="4"/>
        <charset val="136"/>
      </rPr>
      <t xml:space="preserve">實施本計畫所需專家諮詢會議之出席費。受補助單位之相關人員及非以專家身分出席者不得支領，屬工作協調性質之會議不得支給出席費。
</t>
    </r>
    <r>
      <rPr>
        <b/>
        <sz val="12"/>
        <color indexed="8"/>
        <rFont val="標楷體"/>
        <family val="4"/>
        <charset val="136"/>
      </rPr>
      <t>說明：</t>
    </r>
    <phoneticPr fontId="2" type="noConversion"/>
  </si>
  <si>
    <r>
      <t xml:space="preserve">實施本計畫所需訓練研討活動之授課講演鐘點費或實習指導費，計畫項下已列支主持費及研究費等酬勞者不得支領本項費用。
</t>
    </r>
    <r>
      <rPr>
        <b/>
        <sz val="12"/>
        <color indexed="8"/>
        <rFont val="標楷體"/>
        <family val="4"/>
        <charset val="136"/>
      </rPr>
      <t>說明：</t>
    </r>
    <phoneticPr fontId="2" type="noConversion"/>
  </si>
  <si>
    <r>
      <t xml:space="preserve">實施本計畫特定工作所需勞務之工資，以按日或按時計酬者為限，受補助單位人員不得支領臨時工資，如需編列雇主負擔之勞健保費及公提勞工退休金則另計。
</t>
    </r>
    <r>
      <rPr>
        <b/>
        <sz val="12"/>
        <color theme="1"/>
        <rFont val="標楷體"/>
        <family val="4"/>
        <charset val="136"/>
      </rPr>
      <t>（詳人事表）</t>
    </r>
    <phoneticPr fontId="2" type="noConversion"/>
  </si>
  <si>
    <r>
      <rPr>
        <sz val="12"/>
        <color indexed="8"/>
        <rFont val="標楷體"/>
        <family val="4"/>
        <charset val="136"/>
      </rPr>
      <t>實施本計畫所需之相關人員及出席專家之國內差旅費。
依「國內出差旅費報支要點」規定辦理，統一以</t>
    </r>
    <r>
      <rPr>
        <sz val="12"/>
        <color indexed="8"/>
        <rFont val="Times New Roman"/>
        <family val="1"/>
      </rPr>
      <t>2,000</t>
    </r>
    <r>
      <rPr>
        <sz val="12"/>
        <color indexed="8"/>
        <rFont val="標楷體"/>
        <family val="4"/>
        <charset val="136"/>
      </rPr>
      <t>元</t>
    </r>
    <r>
      <rPr>
        <sz val="12"/>
        <color indexed="8"/>
        <rFont val="Times New Roman"/>
        <family val="1"/>
      </rPr>
      <t>/</t>
    </r>
    <r>
      <rPr>
        <sz val="12"/>
        <color indexed="8"/>
        <rFont val="標楷體"/>
        <family val="4"/>
        <charset val="136"/>
      </rPr>
      <t xml:space="preserve">人天估算差旅費預算。
</t>
    </r>
    <r>
      <rPr>
        <b/>
        <sz val="12"/>
        <color indexed="8"/>
        <rFont val="標楷體"/>
        <family val="4"/>
        <charset val="136"/>
      </rPr>
      <t>說明：</t>
    </r>
    <r>
      <rPr>
        <sz val="12"/>
        <color rgb="FFFF0000"/>
        <rFont val="Times New Roman"/>
        <family val="1"/>
      </rPr>
      <t/>
    </r>
    <phoneticPr fontId="2" type="noConversion"/>
  </si>
  <si>
    <r>
      <rPr>
        <sz val="12"/>
        <color indexed="8"/>
        <rFont val="標楷體"/>
        <family val="4"/>
        <charset val="136"/>
      </rPr>
      <t>實施本計畫所需租用銀髮健身俱樂部場地、辦公房屋場地、機器設備</t>
    </r>
    <r>
      <rPr>
        <sz val="12"/>
        <color indexed="8"/>
        <rFont val="Times New Roman"/>
        <family val="1"/>
      </rPr>
      <t>(</t>
    </r>
    <r>
      <rPr>
        <sz val="12"/>
        <color indexed="8"/>
        <rFont val="標楷體"/>
        <family val="4"/>
        <charset val="136"/>
      </rPr>
      <t>含遠距課程所需電腦相關設備</t>
    </r>
    <r>
      <rPr>
        <sz val="12"/>
        <color indexed="8"/>
        <rFont val="Times New Roman"/>
        <family val="1"/>
      </rPr>
      <t>)</t>
    </r>
    <r>
      <rPr>
        <sz val="12"/>
        <color indexed="8"/>
        <rFont val="標楷體"/>
        <family val="4"/>
        <charset val="136"/>
      </rPr>
      <t>及車輛等租金。</t>
    </r>
    <r>
      <rPr>
        <sz val="12"/>
        <color indexed="8"/>
        <rFont val="Times New Roman"/>
        <family val="1"/>
      </rPr>
      <t xml:space="preserve">
</t>
    </r>
    <r>
      <rPr>
        <b/>
        <sz val="12"/>
        <color indexed="8"/>
        <rFont val="標楷體"/>
        <family val="4"/>
        <charset val="136"/>
      </rPr>
      <t>說明：</t>
    </r>
    <r>
      <rPr>
        <sz val="12"/>
        <color rgb="FFFF0000"/>
        <rFont val="Times New Roman"/>
        <family val="1"/>
      </rPr>
      <t/>
    </r>
    <phoneticPr fontId="2" type="noConversion"/>
  </si>
  <si>
    <r>
      <rPr>
        <sz val="12"/>
        <color indexed="8"/>
        <rFont val="標楷體"/>
        <family val="4"/>
        <charset val="136"/>
      </rPr>
      <t xml:space="preserve">實施本計畫所需徒手運動訓練物品與材料、消耗性器皿、材料、實名制系統所需讀卡機或其他報到物品、及使用年限未及二年或單價未達1 萬元非消耗性之物品等費用。應詳列各品項之名稱﹙中英文並列﹚單價、數量與總價。
</t>
    </r>
    <r>
      <rPr>
        <b/>
        <sz val="12"/>
        <color indexed="8"/>
        <rFont val="標楷體"/>
        <family val="4"/>
        <charset val="136"/>
      </rPr>
      <t>說明：</t>
    </r>
    <r>
      <rPr>
        <sz val="12"/>
        <color indexed="8"/>
        <rFont val="標楷體"/>
        <family val="4"/>
        <charset val="136"/>
      </rPr>
      <t xml:space="preserve">
</t>
    </r>
    <r>
      <rPr>
        <b/>
        <sz val="12"/>
        <color indexed="8"/>
        <rFont val="Times New Roman"/>
        <family val="1"/>
      </rPr>
      <t/>
    </r>
    <phoneticPr fontId="2" type="noConversion"/>
  </si>
  <si>
    <t>合計</t>
    <phoneticPr fontId="2" type="noConversion"/>
  </si>
  <si>
    <t>臨時工資(人事費)(含其他雇主應負擔項目)</t>
    <phoneticPr fontId="2" type="noConversion"/>
  </si>
  <si>
    <r>
      <t xml:space="preserve">填寫說明：
</t>
    </r>
    <r>
      <rPr>
        <b/>
        <sz val="12"/>
        <color rgb="FFFF0000"/>
        <rFont val="標楷體"/>
        <family val="4"/>
        <charset val="136"/>
      </rPr>
      <t>一、白底為需填寫，黃底為可選擇填寫，藍底為下拉選單填列，若無可空白或隱藏。</t>
    </r>
    <r>
      <rPr>
        <b/>
        <sz val="12"/>
        <color theme="1"/>
        <rFont val="標楷體"/>
        <family val="4"/>
        <charset val="136"/>
      </rPr>
      <t xml:space="preserve">
二、年終獎金發放標準：
    1.當年1月31日前已在職人員至同年12月1日仍在職者，發給1.5個月工作獎金。
    2.2月1日以後各月新進到職人員，如同年12月1日仍在職者，按實際在職月數比例計支。
    3.實際在職月數，其各月有未滿全月之畸零日數予以合併計算，並以30日折算1個月所餘未滿30日之畸零日數以1個月計。
</t>
    </r>
    <r>
      <rPr>
        <b/>
        <sz val="12"/>
        <color rgb="FF0000FF"/>
        <rFont val="標楷體"/>
        <family val="4"/>
        <charset val="136"/>
      </rPr>
      <t>三、「基本工資」調整業經勞動部中華民國111年9月14日以勞動條2字第1110077619號公告發布。　
四、自112年1月1日起，每月基本工資調整為新臺幣26,400元；每小時基本工資調整為176元。</t>
    </r>
    <phoneticPr fontId="2" type="noConversion"/>
  </si>
  <si>
    <t>就業保險：</t>
    <phoneticPr fontId="2" type="noConversion"/>
  </si>
  <si>
    <t>職業災害：</t>
    <phoneticPr fontId="2" type="noConversion"/>
  </si>
  <si>
    <t>個人分擔比例：</t>
    <phoneticPr fontId="2" type="noConversion"/>
  </si>
  <si>
    <t>機關分擔比例：</t>
    <phoneticPr fontId="2" type="noConversion"/>
  </si>
  <si>
    <t>工資墊償基金</t>
    <phoneticPr fontId="2" type="noConversion"/>
  </si>
  <si>
    <t>合計：</t>
    <phoneticPr fontId="30" type="noConversion"/>
  </si>
  <si>
    <t>1.臨時人員(時薪)</t>
    <phoneticPr fontId="30" type="noConversion"/>
  </si>
  <si>
    <t>小時</t>
    <phoneticPr fontId="30" type="noConversion"/>
  </si>
  <si>
    <t>薪資</t>
    <phoneticPr fontId="30" type="noConversion"/>
  </si>
  <si>
    <t>2.臨時人員</t>
    <phoneticPr fontId="30" type="noConversion"/>
  </si>
  <si>
    <t>小時/每日</t>
    <phoneticPr fontId="30" type="noConversion"/>
  </si>
  <si>
    <t>每月聘請日數</t>
    <phoneticPr fontId="30" type="noConversion"/>
  </si>
  <si>
    <t>月薪</t>
    <phoneticPr fontId="30" type="noConversion"/>
  </si>
  <si>
    <t>是否加入健保</t>
    <phoneticPr fontId="30" type="noConversion"/>
  </si>
  <si>
    <t>勞保
(機關負擔)</t>
    <phoneticPr fontId="30" type="noConversion"/>
  </si>
  <si>
    <t>勞保
(職災)</t>
    <phoneticPr fontId="30" type="noConversion"/>
  </si>
  <si>
    <t>工資墊償
基金</t>
    <phoneticPr fontId="30" type="noConversion"/>
  </si>
  <si>
    <t>是</t>
    <phoneticPr fontId="30" type="noConversion"/>
  </si>
  <si>
    <t>否</t>
    <phoneticPr fontId="30" type="noConversion"/>
  </si>
  <si>
    <r>
      <t xml:space="preserve">110年至111年布建之銀髮健身俱樂部據點後續營運計畫(112年-113年) </t>
    </r>
    <r>
      <rPr>
        <b/>
        <sz val="18"/>
        <color theme="1"/>
        <rFont val="標楷體"/>
        <family val="4"/>
        <charset val="136"/>
      </rPr>
      <t xml:space="preserve">
</t>
    </r>
    <r>
      <rPr>
        <b/>
        <sz val="18"/>
        <color rgb="FFFF0000"/>
        <rFont val="標楷體"/>
        <family val="4"/>
        <charset val="136"/>
      </rPr>
      <t>112/113年</t>
    </r>
    <r>
      <rPr>
        <b/>
        <sz val="18"/>
        <color theme="1"/>
        <rFont val="標楷體"/>
        <family val="4"/>
        <charset val="136"/>
      </rPr>
      <t>經費分析表</t>
    </r>
    <r>
      <rPr>
        <b/>
        <sz val="18"/>
        <color rgb="FFFF0000"/>
        <rFont val="標楷體"/>
        <family val="4"/>
        <charset val="136"/>
      </rPr>
      <t xml:space="preserve">
(據點名稱)</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</si>
</sst>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76" formatCode="0.0%"/>
    <numFmt numFmtId="177" formatCode="#,##0_);[Red]\(#,##0\)"/>
    <numFmt numFmtId="178" formatCode="_-* #,##0_-;\-* #,##0_-;_-* &quot;-&quot;??_-;_-@_-"/>
    <numFmt numFmtId="179" formatCode="&quot;$&quot;#,##0"/>
    <numFmt numFmtId="180" formatCode="#,##0.00_ "/>
    <numFmt numFmtId="181" formatCode="#,##0_ "/>
    <numFmt numFmtId="182" formatCode="0.0000%"/>
    <numFmt numFmtId="183" formatCode="&quot;$&quot;#,##0_);[Red]\(&quot;$&quot;#,##0\)"/>
    <numFmt numFmtId="184" formatCode="0.000%"/>
    <numFmt numFmtId="185" formatCode="#,##0.0_);[Red]\(#,##0.0\)"/>
    <numFmt numFmtId="186" formatCode="_(* #,##0_);_(* \(#,##0\);_(* &quot;-&quot;_);_(@_)"/>
  </numFmts>
  <fonts count="75">
    <font>
      <sz val="12"/>
      <color theme="1"/>
      <name val="新細明體"/>
      <family val="1"/>
      <charset val="136"/>
      <scheme val="minor"/>
    </font>
    <font>
      <sz val="12"/>
      <color theme="1"/>
      <name val="新細明體"/>
      <family val="2"/>
      <charset val="136"/>
      <scheme val="minor"/>
    </font>
    <font>
      <sz val="9"/>
      <name val="新細明體"/>
      <family val="1"/>
      <charset val="136"/>
    </font>
    <font>
      <sz val="14"/>
      <color indexed="8"/>
      <name val="標楷體"/>
      <family val="4"/>
      <charset val="136"/>
    </font>
    <font>
      <sz val="14"/>
      <color indexed="8"/>
      <name val="Times New Roman"/>
      <family val="1"/>
    </font>
    <font>
      <b/>
      <sz val="12"/>
      <color indexed="8"/>
      <name val="標楷體"/>
      <family val="4"/>
      <charset val="136"/>
    </font>
    <font>
      <sz val="12"/>
      <color indexed="8"/>
      <name val="Times New Roman"/>
      <family val="1"/>
    </font>
    <font>
      <sz val="12"/>
      <color indexed="8"/>
      <name val="標楷體"/>
      <family val="4"/>
      <charset val="136"/>
    </font>
    <font>
      <b/>
      <sz val="12"/>
      <name val="Times New Roman"/>
      <family val="1"/>
    </font>
    <font>
      <b/>
      <sz val="12"/>
      <color indexed="8"/>
      <name val="Times New Roman"/>
      <family val="1"/>
    </font>
    <font>
      <sz val="12"/>
      <name val="Times New Roman"/>
      <family val="1"/>
    </font>
    <font>
      <sz val="12"/>
      <name val="標楷體"/>
      <family val="4"/>
      <charset val="136"/>
    </font>
    <font>
      <b/>
      <sz val="12"/>
      <color indexed="57"/>
      <name val="標楷體"/>
      <family val="4"/>
      <charset val="136"/>
    </font>
    <font>
      <sz val="12"/>
      <name val="新細明體"/>
      <family val="1"/>
      <charset val="136"/>
    </font>
    <font>
      <sz val="12"/>
      <color theme="1"/>
      <name val="新細明體"/>
      <family val="1"/>
      <charset val="136"/>
      <scheme val="minor"/>
    </font>
    <font>
      <b/>
      <sz val="12"/>
      <color theme="1"/>
      <name val="新細明體"/>
      <family val="1"/>
      <charset val="136"/>
      <scheme val="minor"/>
    </font>
    <font>
      <sz val="14"/>
      <color rgb="FF000000"/>
      <name val="標楷體"/>
      <family val="4"/>
      <charset val="136"/>
    </font>
    <font>
      <sz val="14"/>
      <color rgb="FF000000"/>
      <name val="Times New Roman"/>
      <family val="1"/>
    </font>
    <font>
      <sz val="12"/>
      <color theme="1"/>
      <name val="標楷體"/>
      <family val="4"/>
      <charset val="136"/>
    </font>
    <font>
      <b/>
      <sz val="12"/>
      <color theme="1"/>
      <name val="標楷體"/>
      <family val="4"/>
      <charset val="136"/>
    </font>
    <font>
      <sz val="12"/>
      <color theme="1"/>
      <name val="Times New Roman"/>
      <family val="1"/>
    </font>
    <font>
      <b/>
      <sz val="12"/>
      <color theme="1"/>
      <name val="Times New Roman"/>
      <family val="1"/>
    </font>
    <font>
      <sz val="12"/>
      <color rgb="FFFF0000"/>
      <name val="Times New Roman"/>
      <family val="1"/>
    </font>
    <font>
      <b/>
      <sz val="12"/>
      <color rgb="FF000000"/>
      <name val="Times New Roman"/>
      <family val="1"/>
    </font>
    <font>
      <b/>
      <sz val="12"/>
      <color theme="9" tint="0.39997558519241921"/>
      <name val="Times New Roman"/>
      <family val="1"/>
    </font>
    <font>
      <b/>
      <sz val="12"/>
      <color rgb="FFFF0000"/>
      <name val="Times New Roman"/>
      <family val="1"/>
    </font>
    <font>
      <sz val="13"/>
      <color rgb="FF000000"/>
      <name val="標楷體"/>
      <family val="4"/>
      <charset val="136"/>
    </font>
    <font>
      <sz val="16"/>
      <color rgb="FF000000"/>
      <name val="Times New Roman"/>
      <family val="1"/>
    </font>
    <font>
      <sz val="16"/>
      <color rgb="FF000000"/>
      <name val="標楷體"/>
      <family val="4"/>
      <charset val="136"/>
    </font>
    <font>
      <sz val="20"/>
      <color rgb="FF000000"/>
      <name val="標楷體"/>
      <family val="4"/>
      <charset val="136"/>
    </font>
    <font>
      <sz val="9"/>
      <name val="新細明體"/>
      <family val="1"/>
      <charset val="136"/>
      <scheme val="minor"/>
    </font>
    <font>
      <sz val="13"/>
      <color rgb="FF000000"/>
      <name val="Times New Roman"/>
      <family val="1"/>
    </font>
    <font>
      <sz val="9"/>
      <name val="新細明體"/>
      <family val="2"/>
      <charset val="136"/>
      <scheme val="minor"/>
    </font>
    <font>
      <sz val="14"/>
      <color rgb="FFFF0000"/>
      <name val="Times New Roman"/>
      <family val="1"/>
    </font>
    <font>
      <sz val="14"/>
      <color rgb="FFFF0000"/>
      <name val="標楷體"/>
      <family val="4"/>
      <charset val="136"/>
    </font>
    <font>
      <sz val="8"/>
      <color indexed="8"/>
      <name val="標楷體"/>
      <family val="4"/>
      <charset val="136"/>
    </font>
    <font>
      <sz val="12"/>
      <color indexed="8"/>
      <name val="新細明體"/>
      <family val="1"/>
      <charset val="136"/>
    </font>
    <font>
      <sz val="20"/>
      <color rgb="FF000000"/>
      <name val="Times New Roman"/>
      <family val="1"/>
    </font>
    <font>
      <b/>
      <sz val="11"/>
      <name val="標楷體"/>
      <family val="4"/>
      <charset val="136"/>
    </font>
    <font>
      <b/>
      <sz val="11"/>
      <color indexed="8"/>
      <name val="標楷體"/>
      <family val="4"/>
      <charset val="136"/>
    </font>
    <font>
      <b/>
      <sz val="11"/>
      <color theme="1"/>
      <name val="標楷體"/>
      <family val="4"/>
      <charset val="136"/>
    </font>
    <font>
      <b/>
      <sz val="12"/>
      <name val="標楷體"/>
      <family val="4"/>
      <charset val="136"/>
    </font>
    <font>
      <sz val="14"/>
      <color theme="1"/>
      <name val="標楷體"/>
      <family val="4"/>
      <charset val="136"/>
    </font>
    <font>
      <b/>
      <sz val="14"/>
      <color theme="1"/>
      <name val="標楷體"/>
      <family val="4"/>
      <charset val="136"/>
    </font>
    <font>
      <sz val="14"/>
      <name val="標楷體"/>
      <family val="4"/>
      <charset val="136"/>
    </font>
    <font>
      <sz val="16"/>
      <name val="標楷體"/>
      <family val="4"/>
      <charset val="136"/>
    </font>
    <font>
      <sz val="16"/>
      <name val="Times New Roman"/>
      <family val="1"/>
    </font>
    <font>
      <sz val="11"/>
      <color indexed="8"/>
      <name val="新細明體"/>
      <family val="1"/>
      <charset val="136"/>
    </font>
    <font>
      <sz val="10"/>
      <color indexed="8"/>
      <name val="新細明體"/>
      <family val="1"/>
      <charset val="136"/>
    </font>
    <font>
      <sz val="8"/>
      <name val="標楷體"/>
      <family val="4"/>
      <charset val="136"/>
    </font>
    <font>
      <sz val="9"/>
      <color indexed="8"/>
      <name val="標楷體"/>
      <family val="4"/>
      <charset val="136"/>
    </font>
    <font>
      <sz val="7"/>
      <color indexed="8"/>
      <name val="新細明體"/>
      <family val="1"/>
      <charset val="136"/>
    </font>
    <font>
      <sz val="8.5"/>
      <color indexed="8"/>
      <name val="標楷體"/>
      <family val="4"/>
      <charset val="136"/>
    </font>
    <font>
      <sz val="8.5"/>
      <name val="標楷體"/>
      <family val="4"/>
      <charset val="136"/>
    </font>
    <font>
      <sz val="12"/>
      <color rgb="FFFF0000"/>
      <name val="標楷體"/>
      <family val="4"/>
      <charset val="136"/>
    </font>
    <font>
      <b/>
      <sz val="12"/>
      <color rgb="FFFF0000"/>
      <name val="標楷體"/>
      <family val="4"/>
      <charset val="136"/>
    </font>
    <font>
      <b/>
      <sz val="16"/>
      <color theme="1"/>
      <name val="標楷體"/>
      <family val="4"/>
      <charset val="136"/>
    </font>
    <font>
      <sz val="12"/>
      <color theme="0"/>
      <name val="標楷體"/>
      <family val="4"/>
      <charset val="136"/>
    </font>
    <font>
      <b/>
      <sz val="18"/>
      <color theme="1"/>
      <name val="標楷體"/>
      <family val="4"/>
      <charset val="136"/>
    </font>
    <font>
      <sz val="12"/>
      <color theme="0"/>
      <name val="Times New Roman"/>
      <family val="1"/>
    </font>
    <font>
      <b/>
      <sz val="18"/>
      <color rgb="FF000000"/>
      <name val="標楷體"/>
      <family val="4"/>
      <charset val="136"/>
    </font>
    <font>
      <b/>
      <sz val="14"/>
      <color indexed="8"/>
      <name val="標楷體"/>
      <family val="4"/>
      <charset val="136"/>
    </font>
    <font>
      <b/>
      <sz val="14"/>
      <color theme="1"/>
      <name val="Times New Roman"/>
      <family val="1"/>
    </font>
    <font>
      <sz val="12"/>
      <color rgb="FFFFF3FF"/>
      <name val="標楷體"/>
      <family val="4"/>
      <charset val="136"/>
    </font>
    <font>
      <sz val="12"/>
      <color rgb="FF0070C0"/>
      <name val="新細明體"/>
      <family val="1"/>
      <charset val="136"/>
    </font>
    <font>
      <sz val="12"/>
      <name val="新細明體"/>
      <family val="1"/>
      <charset val="136"/>
      <scheme val="minor"/>
    </font>
    <font>
      <b/>
      <sz val="18"/>
      <name val="新細明體"/>
      <family val="1"/>
      <charset val="136"/>
      <scheme val="minor"/>
    </font>
    <font>
      <sz val="10"/>
      <name val="新細明體"/>
      <family val="1"/>
      <charset val="136"/>
      <scheme val="minor"/>
    </font>
    <font>
      <b/>
      <sz val="12"/>
      <color rgb="FF0000CC"/>
      <name val="新細明體"/>
      <family val="1"/>
      <charset val="136"/>
      <scheme val="minor"/>
    </font>
    <font>
      <b/>
      <sz val="12"/>
      <name val="新細明體"/>
      <family val="1"/>
      <charset val="136"/>
      <scheme val="minor"/>
    </font>
    <font>
      <sz val="12"/>
      <color rgb="FFFF0000"/>
      <name val="新細明體"/>
      <family val="1"/>
      <charset val="136"/>
      <scheme val="minor"/>
    </font>
    <font>
      <sz val="9"/>
      <name val="細明體"/>
      <family val="3"/>
      <charset val="136"/>
    </font>
    <font>
      <b/>
      <sz val="12"/>
      <color rgb="FF0000FF"/>
      <name val="新細明體"/>
      <family val="1"/>
      <charset val="136"/>
      <scheme val="minor"/>
    </font>
    <font>
      <b/>
      <sz val="12"/>
      <color rgb="FF0000FF"/>
      <name val="標楷體"/>
      <family val="4"/>
      <charset val="136"/>
    </font>
    <font>
      <b/>
      <sz val="18"/>
      <color rgb="FFFF0000"/>
      <name val="標楷體"/>
      <family val="4"/>
      <charset val="136"/>
    </font>
  </fonts>
  <fills count="1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CDFFDA"/>
        <bgColor indexed="64"/>
      </patternFill>
    </fill>
    <fill>
      <patternFill patternType="solid">
        <fgColor rgb="FFFFFBEF"/>
        <bgColor indexed="64"/>
      </patternFill>
    </fill>
    <fill>
      <patternFill patternType="solid">
        <fgColor theme="7" tint="0.79998168889431442"/>
        <bgColor indexed="64"/>
      </patternFill>
    </fill>
    <fill>
      <patternFill patternType="solid">
        <fgColor rgb="FFFFF3FF"/>
        <bgColor indexed="64"/>
      </patternFill>
    </fill>
    <fill>
      <patternFill patternType="solid">
        <fgColor rgb="FFFFFF00"/>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auto="1"/>
      </left>
      <right style="thin">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mediumDashDot">
        <color rgb="FFFF0000"/>
      </left>
      <right/>
      <top style="mediumDashDot">
        <color rgb="FFFF0000"/>
      </top>
      <bottom style="mediumDashDot">
        <color rgb="FFFF0000"/>
      </bottom>
      <diagonal/>
    </border>
    <border>
      <left/>
      <right style="mediumDashDot">
        <color rgb="FFFF0000"/>
      </right>
      <top style="mediumDashDot">
        <color rgb="FFFF0000"/>
      </top>
      <bottom style="mediumDashDot">
        <color rgb="FFFF0000"/>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top style="mediumDashDot">
        <color rgb="FFFF0000"/>
      </top>
      <bottom style="mediumDashDot">
        <color rgb="FFFF0000"/>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8">
    <xf numFmtId="0" fontId="0" fillId="0" borderId="0">
      <alignment vertical="center"/>
    </xf>
    <xf numFmtId="0" fontId="13" fillId="0" borderId="0">
      <alignment vertical="center"/>
    </xf>
    <xf numFmtId="0" fontId="13" fillId="0" borderId="0"/>
    <xf numFmtId="43" fontId="14" fillId="0" borderId="0" applyFont="0" applyFill="0" applyBorder="0" applyAlignment="0" applyProtection="0">
      <alignment vertical="center"/>
    </xf>
    <xf numFmtId="0" fontId="1" fillId="0" borderId="0">
      <alignment vertical="center"/>
    </xf>
    <xf numFmtId="43" fontId="13" fillId="0" borderId="0" applyFont="0" applyFill="0" applyBorder="0" applyAlignment="0" applyProtection="0">
      <alignment vertical="center"/>
    </xf>
    <xf numFmtId="0" fontId="10" fillId="0" borderId="0"/>
    <xf numFmtId="186" fontId="10" fillId="0" borderId="0" applyFont="0" applyFill="0" applyBorder="0" applyAlignment="0" applyProtection="0"/>
  </cellStyleXfs>
  <cellXfs count="397">
    <xf numFmtId="0" fontId="0" fillId="0" borderId="0" xfId="0">
      <alignment vertical="center"/>
    </xf>
    <xf numFmtId="0" fontId="20" fillId="0" borderId="0" xfId="0" applyFont="1">
      <alignment vertical="center"/>
    </xf>
    <xf numFmtId="0" fontId="17" fillId="0" borderId="0" xfId="0" applyFont="1">
      <alignment vertical="center"/>
    </xf>
    <xf numFmtId="0" fontId="16" fillId="0" borderId="0" xfId="0" applyFont="1" applyAlignment="1">
      <alignment horizontal="left" vertical="center"/>
    </xf>
    <xf numFmtId="0" fontId="16" fillId="0" borderId="35" xfId="0" applyFont="1" applyBorder="1" applyAlignment="1">
      <alignment horizontal="left" vertical="center" wrapText="1"/>
    </xf>
    <xf numFmtId="0" fontId="16" fillId="0" borderId="11" xfId="0" applyFont="1" applyBorder="1" applyAlignment="1">
      <alignment horizontal="left" vertical="center" wrapText="1"/>
    </xf>
    <xf numFmtId="0" fontId="16" fillId="0" borderId="33" xfId="0" applyFont="1" applyBorder="1" applyAlignment="1">
      <alignment horizontal="left" vertical="center" wrapText="1"/>
    </xf>
    <xf numFmtId="0" fontId="16" fillId="0" borderId="16" xfId="0" applyFont="1" applyBorder="1" applyAlignment="1">
      <alignment horizontal="left" vertical="center" wrapText="1"/>
    </xf>
    <xf numFmtId="0" fontId="16" fillId="0" borderId="32" xfId="0" applyFont="1" applyBorder="1" applyAlignment="1">
      <alignment horizontal="left" vertical="center" wrapText="1"/>
    </xf>
    <xf numFmtId="0" fontId="16" fillId="0" borderId="13" xfId="0" applyFont="1" applyBorder="1" applyAlignment="1">
      <alignment horizontal="left" vertical="center" wrapText="1"/>
    </xf>
    <xf numFmtId="0" fontId="26" fillId="0" borderId="3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33" xfId="0" applyFont="1" applyBorder="1" applyAlignment="1">
      <alignment vertical="center" wrapText="1"/>
    </xf>
    <xf numFmtId="0" fontId="17" fillId="0" borderId="34" xfId="0" applyFont="1" applyBorder="1" applyAlignment="1">
      <alignment vertical="center" wrapText="1"/>
    </xf>
    <xf numFmtId="0" fontId="31" fillId="0" borderId="20" xfId="0" applyFont="1" applyBorder="1" applyAlignment="1">
      <alignment horizontal="center" vertical="center" wrapText="1"/>
    </xf>
    <xf numFmtId="0" fontId="31" fillId="0" borderId="20" xfId="0" applyFont="1" applyBorder="1" applyAlignment="1">
      <alignment vertical="center" wrapText="1"/>
    </xf>
    <xf numFmtId="0" fontId="31" fillId="0" borderId="34" xfId="0" applyFont="1" applyBorder="1" applyAlignment="1">
      <alignment vertical="center" wrapText="1"/>
    </xf>
    <xf numFmtId="0" fontId="16" fillId="0" borderId="34" xfId="0" applyFont="1" applyBorder="1" applyAlignment="1">
      <alignment horizontal="center" vertical="center" wrapText="1"/>
    </xf>
    <xf numFmtId="3" fontId="17" fillId="0" borderId="20" xfId="0" applyNumberFormat="1" applyFont="1" applyBorder="1" applyAlignment="1">
      <alignment horizontal="right" vertical="center" wrapText="1"/>
    </xf>
    <xf numFmtId="3" fontId="17" fillId="0" borderId="34" xfId="0" applyNumberFormat="1" applyFont="1" applyBorder="1" applyAlignment="1">
      <alignment horizontal="right" vertical="center" wrapText="1"/>
    </xf>
    <xf numFmtId="3" fontId="17" fillId="0" borderId="14" xfId="0" applyNumberFormat="1" applyFont="1" applyBorder="1" applyAlignment="1">
      <alignment horizontal="right" vertical="center" wrapText="1"/>
    </xf>
    <xf numFmtId="0" fontId="27" fillId="0" borderId="0" xfId="0" applyFont="1">
      <alignment vertical="center"/>
    </xf>
    <xf numFmtId="0" fontId="18" fillId="0" borderId="1" xfId="0" applyFont="1" applyBorder="1">
      <alignment vertical="center"/>
    </xf>
    <xf numFmtId="0" fontId="18" fillId="6" borderId="1" xfId="0" applyFont="1" applyFill="1" applyBorder="1">
      <alignment vertical="center"/>
    </xf>
    <xf numFmtId="0" fontId="18" fillId="6" borderId="2" xfId="0" applyFont="1" applyFill="1" applyBorder="1">
      <alignment vertical="center"/>
    </xf>
    <xf numFmtId="0" fontId="18" fillId="6" borderId="4" xfId="0" applyFont="1" applyFill="1" applyBorder="1">
      <alignment vertical="center"/>
    </xf>
    <xf numFmtId="0" fontId="33" fillId="0" borderId="0" xfId="0" applyFont="1">
      <alignment vertical="center"/>
    </xf>
    <xf numFmtId="0" fontId="36" fillId="0" borderId="0" xfId="2" applyFont="1"/>
    <xf numFmtId="0" fontId="18" fillId="0" borderId="1" xfId="0" applyFont="1" applyBorder="1" applyAlignment="1">
      <alignment horizontal="center" vertical="center"/>
    </xf>
    <xf numFmtId="0" fontId="16" fillId="0" borderId="32" xfId="0" applyFont="1" applyBorder="1" applyAlignment="1">
      <alignment horizontal="center" vertical="center" wrapText="1"/>
    </xf>
    <xf numFmtId="0" fontId="18" fillId="0" borderId="0" xfId="0" applyFont="1">
      <alignment vertical="center"/>
    </xf>
    <xf numFmtId="0" fontId="16" fillId="0" borderId="33" xfId="0" applyFont="1" applyBorder="1" applyAlignment="1">
      <alignment vertical="center" wrapText="1"/>
    </xf>
    <xf numFmtId="0" fontId="16" fillId="0" borderId="34" xfId="0" applyFont="1" applyBorder="1" applyAlignment="1">
      <alignment vertical="center" wrapText="1"/>
    </xf>
    <xf numFmtId="0" fontId="17" fillId="0" borderId="0" xfId="0" applyFont="1" applyAlignment="1">
      <alignment horizontal="left" vertical="center"/>
    </xf>
    <xf numFmtId="0" fontId="20" fillId="0" borderId="1" xfId="0" applyFont="1" applyBorder="1" applyAlignment="1">
      <alignment horizontal="center" vertical="center"/>
    </xf>
    <xf numFmtId="0" fontId="17" fillId="0" borderId="35" xfId="0" applyFont="1" applyBorder="1" applyAlignment="1">
      <alignment horizontal="left" vertical="center" wrapText="1"/>
    </xf>
    <xf numFmtId="0" fontId="17" fillId="0" borderId="33" xfId="0" applyFont="1" applyBorder="1" applyAlignment="1">
      <alignment horizontal="left" vertical="center" wrapText="1"/>
    </xf>
    <xf numFmtId="0" fontId="17" fillId="0" borderId="32" xfId="0" applyFont="1" applyBorder="1" applyAlignment="1">
      <alignment horizontal="left" vertical="center" wrapText="1"/>
    </xf>
    <xf numFmtId="0" fontId="17" fillId="0" borderId="33" xfId="0" applyFont="1" applyBorder="1" applyAlignment="1">
      <alignment vertical="center" wrapText="1"/>
    </xf>
    <xf numFmtId="0" fontId="31" fillId="0" borderId="33"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33" xfId="0" applyFont="1" applyBorder="1" applyAlignment="1">
      <alignment vertical="center" wrapText="1"/>
    </xf>
    <xf numFmtId="0" fontId="31" fillId="0" borderId="32" xfId="0" applyFont="1" applyBorder="1" applyAlignment="1">
      <alignment vertical="center" wrapText="1"/>
    </xf>
    <xf numFmtId="0" fontId="31" fillId="0" borderId="17" xfId="0" applyFont="1" applyBorder="1" applyAlignment="1">
      <alignment vertical="center" wrapText="1"/>
    </xf>
    <xf numFmtId="0" fontId="31" fillId="0" borderId="1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14" xfId="0" applyFont="1" applyBorder="1" applyAlignment="1">
      <alignment horizontal="center" vertical="center" wrapText="1"/>
    </xf>
    <xf numFmtId="0" fontId="18" fillId="0" borderId="0" xfId="0" applyFont="1" applyAlignment="1">
      <alignment horizontal="center" vertical="center"/>
    </xf>
    <xf numFmtId="0" fontId="20" fillId="0" borderId="0" xfId="0" applyFont="1" applyAlignment="1">
      <alignment horizontal="center" vertical="center"/>
    </xf>
    <xf numFmtId="0" fontId="18" fillId="0" borderId="0" xfId="0" applyFont="1" applyAlignment="1">
      <alignment horizontal="left" vertical="center"/>
    </xf>
    <xf numFmtId="0" fontId="20" fillId="0" borderId="0" xfId="0" applyFont="1" applyProtection="1">
      <alignment vertical="center"/>
      <protection locked="0"/>
    </xf>
    <xf numFmtId="0" fontId="21" fillId="0" borderId="0" xfId="0" applyFont="1" applyProtection="1">
      <alignment vertical="center"/>
      <protection locked="0"/>
    </xf>
    <xf numFmtId="177" fontId="20" fillId="2" borderId="0" xfId="0" applyNumberFormat="1" applyFont="1" applyFill="1" applyProtection="1">
      <alignment vertical="center"/>
      <protection locked="0"/>
    </xf>
    <xf numFmtId="177" fontId="20" fillId="2" borderId="0" xfId="0" applyNumberFormat="1" applyFont="1" applyFill="1" applyAlignment="1" applyProtection="1">
      <alignment horizontal="right" vertical="center"/>
      <protection locked="0"/>
    </xf>
    <xf numFmtId="0" fontId="20" fillId="0" borderId="0" xfId="0" applyFont="1" applyAlignment="1" applyProtection="1">
      <alignment vertical="top" wrapText="1"/>
      <protection locked="0"/>
    </xf>
    <xf numFmtId="0" fontId="10" fillId="0" borderId="0" xfId="0" applyFont="1" applyProtection="1">
      <alignment vertical="center"/>
      <protection locked="0"/>
    </xf>
    <xf numFmtId="3" fontId="25" fillId="0" borderId="0" xfId="0" applyNumberFormat="1" applyFont="1" applyProtection="1">
      <alignment vertical="center"/>
      <protection locked="0"/>
    </xf>
    <xf numFmtId="177" fontId="10" fillId="0" borderId="0" xfId="0" applyNumberFormat="1" applyFont="1" applyAlignment="1" applyProtection="1">
      <alignment horizontal="right" vertical="center"/>
      <protection locked="0"/>
    </xf>
    <xf numFmtId="179" fontId="44" fillId="6" borderId="1" xfId="0" applyNumberFormat="1" applyFont="1" applyFill="1" applyBorder="1" applyAlignment="1" applyProtection="1">
      <alignment horizontal="center" vertical="center"/>
      <protection locked="0"/>
    </xf>
    <xf numFmtId="0" fontId="13" fillId="0" borderId="0" xfId="2"/>
    <xf numFmtId="0" fontId="47" fillId="0" borderId="0" xfId="2" applyFont="1"/>
    <xf numFmtId="0" fontId="48" fillId="0" borderId="0" xfId="2" applyFont="1"/>
    <xf numFmtId="0" fontId="35" fillId="0" borderId="1" xfId="2" applyFont="1" applyBorder="1" applyAlignment="1">
      <alignment horizontal="distributed"/>
    </xf>
    <xf numFmtId="0" fontId="35" fillId="0" borderId="4" xfId="2" applyFont="1" applyBorder="1" applyAlignment="1">
      <alignment horizontal="distributed"/>
    </xf>
    <xf numFmtId="0" fontId="35" fillId="0" borderId="8" xfId="2" applyFont="1" applyBorder="1" applyAlignment="1">
      <alignment horizontal="distributed"/>
    </xf>
    <xf numFmtId="0" fontId="50" fillId="0" borderId="7" xfId="2" applyFont="1" applyBorder="1" applyAlignment="1">
      <alignment horizontal="center" vertical="center"/>
    </xf>
    <xf numFmtId="181" fontId="50" fillId="0" borderId="1" xfId="2" applyNumberFormat="1" applyFont="1" applyBorder="1" applyAlignment="1">
      <alignment vertical="center"/>
    </xf>
    <xf numFmtId="181" fontId="50" fillId="0" borderId="4" xfId="2" applyNumberFormat="1" applyFont="1" applyBorder="1" applyAlignment="1">
      <alignment vertical="center"/>
    </xf>
    <xf numFmtId="181" fontId="50" fillId="0" borderId="8" xfId="2" applyNumberFormat="1" applyFont="1" applyBorder="1" applyAlignment="1">
      <alignment vertical="center"/>
    </xf>
    <xf numFmtId="0" fontId="51" fillId="0" borderId="0" xfId="2" applyFont="1"/>
    <xf numFmtId="0" fontId="50" fillId="0" borderId="49" xfId="2" applyFont="1" applyBorder="1" applyAlignment="1">
      <alignment horizontal="center" vertical="center"/>
    </xf>
    <xf numFmtId="181" fontId="50" fillId="0" borderId="36" xfId="2" applyNumberFormat="1" applyFont="1" applyBorder="1" applyAlignment="1">
      <alignment vertical="center"/>
    </xf>
    <xf numFmtId="181" fontId="50" fillId="0" borderId="10" xfId="2" applyNumberFormat="1" applyFont="1" applyBorder="1" applyAlignment="1">
      <alignment vertical="center"/>
    </xf>
    <xf numFmtId="0" fontId="35" fillId="0" borderId="0" xfId="2" applyFont="1" applyAlignment="1">
      <alignment vertical="center"/>
    </xf>
    <xf numFmtId="0" fontId="35" fillId="0" borderId="1" xfId="2" applyFont="1" applyBorder="1" applyAlignment="1">
      <alignment horizontal="distributed" vertical="center"/>
    </xf>
    <xf numFmtId="0" fontId="50" fillId="0" borderId="9" xfId="2" applyFont="1" applyBorder="1" applyAlignment="1">
      <alignment horizontal="center" vertical="center"/>
    </xf>
    <xf numFmtId="0" fontId="53" fillId="0" borderId="0" xfId="2" applyFont="1"/>
    <xf numFmtId="0" fontId="0" fillId="4" borderId="1" xfId="0" applyFill="1" applyBorder="1">
      <alignment vertical="center"/>
    </xf>
    <xf numFmtId="178" fontId="15" fillId="4" borderId="8" xfId="3" applyNumberFormat="1" applyFont="1" applyFill="1" applyBorder="1" applyProtection="1">
      <alignment vertical="center"/>
    </xf>
    <xf numFmtId="3" fontId="0" fillId="4" borderId="1" xfId="0" applyNumberFormat="1" applyFill="1" applyBorder="1">
      <alignment vertical="center"/>
    </xf>
    <xf numFmtId="178" fontId="15" fillId="0" borderId="0" xfId="3" applyNumberFormat="1" applyFont="1" applyFill="1" applyBorder="1" applyProtection="1">
      <alignment vertical="center"/>
    </xf>
    <xf numFmtId="0" fontId="15" fillId="0" borderId="0" xfId="0" applyFont="1">
      <alignment vertical="center"/>
    </xf>
    <xf numFmtId="178" fontId="15" fillId="0" borderId="0" xfId="3" applyNumberFormat="1" applyFont="1" applyProtection="1">
      <alignment vertical="center"/>
    </xf>
    <xf numFmtId="182" fontId="42" fillId="0" borderId="0" xfId="0" applyNumberFormat="1" applyFont="1" applyProtection="1">
      <alignment vertical="center"/>
      <protection locked="0"/>
    </xf>
    <xf numFmtId="0" fontId="42" fillId="7" borderId="22" xfId="0" applyFont="1" applyFill="1" applyBorder="1">
      <alignment vertical="center"/>
    </xf>
    <xf numFmtId="0" fontId="42" fillId="7" borderId="1" xfId="0" applyFont="1" applyFill="1" applyBorder="1">
      <alignment vertical="center"/>
    </xf>
    <xf numFmtId="176" fontId="42" fillId="7" borderId="23" xfId="0" applyNumberFormat="1" applyFont="1" applyFill="1" applyBorder="1">
      <alignment vertical="center"/>
    </xf>
    <xf numFmtId="9" fontId="42" fillId="7" borderId="2" xfId="0" applyNumberFormat="1" applyFont="1" applyFill="1" applyBorder="1">
      <alignment vertical="center"/>
    </xf>
    <xf numFmtId="179" fontId="44" fillId="7" borderId="1" xfId="0" applyNumberFormat="1" applyFont="1" applyFill="1" applyBorder="1" applyAlignment="1">
      <alignment horizontal="center" vertical="center"/>
    </xf>
    <xf numFmtId="177" fontId="42" fillId="7" borderId="1" xfId="0" applyNumberFormat="1" applyFont="1" applyFill="1" applyBorder="1" applyAlignment="1">
      <alignment horizontal="center" vertical="center"/>
    </xf>
    <xf numFmtId="182" fontId="42" fillId="0" borderId="24" xfId="0" applyNumberFormat="1" applyFont="1" applyBorder="1" applyProtection="1">
      <alignment vertical="center"/>
      <protection locked="0"/>
    </xf>
    <xf numFmtId="181" fontId="44" fillId="7" borderId="1" xfId="0" applyNumberFormat="1" applyFont="1" applyFill="1" applyBorder="1" applyAlignment="1">
      <alignment horizontal="center" vertical="center"/>
    </xf>
    <xf numFmtId="179" fontId="44" fillId="7" borderId="22" xfId="0" applyNumberFormat="1" applyFont="1" applyFill="1" applyBorder="1" applyAlignment="1">
      <alignment horizontal="center" vertical="center"/>
    </xf>
    <xf numFmtId="181" fontId="44" fillId="7" borderId="22" xfId="0" applyNumberFormat="1" applyFont="1" applyFill="1" applyBorder="1" applyAlignment="1">
      <alignment horizontal="center" vertical="center"/>
    </xf>
    <xf numFmtId="179" fontId="44" fillId="6" borderId="22" xfId="0" applyNumberFormat="1" applyFont="1" applyFill="1" applyBorder="1" applyAlignment="1" applyProtection="1">
      <alignment horizontal="center" vertical="center"/>
      <protection locked="0"/>
    </xf>
    <xf numFmtId="177" fontId="42" fillId="7" borderId="22" xfId="0" applyNumberFormat="1" applyFont="1" applyFill="1" applyBorder="1" applyAlignment="1">
      <alignment horizontal="center" vertical="center"/>
    </xf>
    <xf numFmtId="0" fontId="18" fillId="9" borderId="30" xfId="0" applyFont="1" applyFill="1" applyBorder="1" applyAlignment="1" applyProtection="1">
      <alignment vertical="top" wrapText="1"/>
      <protection locked="0"/>
    </xf>
    <xf numFmtId="0" fontId="6" fillId="9" borderId="30" xfId="0" applyFont="1" applyFill="1" applyBorder="1" applyAlignment="1" applyProtection="1">
      <alignment vertical="top" wrapText="1"/>
      <protection locked="0"/>
    </xf>
    <xf numFmtId="0" fontId="7" fillId="9" borderId="30" xfId="0" applyFont="1" applyFill="1" applyBorder="1" applyAlignment="1" applyProtection="1">
      <alignment vertical="top" wrapText="1"/>
      <protection locked="0"/>
    </xf>
    <xf numFmtId="177" fontId="11" fillId="9" borderId="1" xfId="0" applyNumberFormat="1" applyFont="1" applyFill="1" applyBorder="1" applyAlignment="1" applyProtection="1">
      <alignment horizontal="right" vertical="center" wrapText="1"/>
      <protection locked="0"/>
    </xf>
    <xf numFmtId="181" fontId="44" fillId="9" borderId="55" xfId="0" applyNumberFormat="1" applyFont="1" applyFill="1" applyBorder="1" applyAlignment="1" applyProtection="1">
      <alignment horizontal="center" vertical="center"/>
      <protection locked="0"/>
    </xf>
    <xf numFmtId="181" fontId="44" fillId="9" borderId="1" xfId="0" applyNumberFormat="1" applyFont="1" applyFill="1" applyBorder="1" applyAlignment="1" applyProtection="1">
      <alignment horizontal="center" vertical="center"/>
      <protection locked="0"/>
    </xf>
    <xf numFmtId="177" fontId="42" fillId="9" borderId="1" xfId="0" applyNumberFormat="1" applyFont="1" applyFill="1" applyBorder="1" applyAlignment="1" applyProtection="1">
      <alignment horizontal="center" vertical="center"/>
      <protection locked="0"/>
    </xf>
    <xf numFmtId="3" fontId="44" fillId="9" borderId="22" xfId="0" applyNumberFormat="1" applyFont="1" applyFill="1" applyBorder="1" applyAlignment="1" applyProtection="1">
      <alignment horizontal="center" vertical="center"/>
      <protection locked="0"/>
    </xf>
    <xf numFmtId="3" fontId="44" fillId="9" borderId="1" xfId="0" applyNumberFormat="1" applyFont="1" applyFill="1" applyBorder="1" applyAlignment="1" applyProtection="1">
      <alignment horizontal="center" vertical="center"/>
      <protection locked="0"/>
    </xf>
    <xf numFmtId="177" fontId="42" fillId="9" borderId="22" xfId="0" applyNumberFormat="1" applyFont="1" applyFill="1" applyBorder="1" applyAlignment="1" applyProtection="1">
      <alignment horizontal="center" vertical="center"/>
      <protection locked="0"/>
    </xf>
    <xf numFmtId="183" fontId="42" fillId="7" borderId="1" xfId="0" applyNumberFormat="1" applyFont="1" applyFill="1" applyBorder="1" applyAlignment="1">
      <alignment horizontal="center" vertical="center"/>
    </xf>
    <xf numFmtId="183" fontId="42" fillId="7" borderId="22" xfId="0" applyNumberFormat="1" applyFont="1" applyFill="1" applyBorder="1" applyAlignment="1">
      <alignment horizontal="center" vertical="center"/>
    </xf>
    <xf numFmtId="177" fontId="23" fillId="7" borderId="37" xfId="0" applyNumberFormat="1" applyFont="1" applyFill="1" applyBorder="1" applyAlignment="1">
      <alignment horizontal="center" vertical="center" wrapText="1"/>
    </xf>
    <xf numFmtId="177" fontId="8" fillId="7" borderId="37" xfId="0" applyNumberFormat="1" applyFont="1" applyFill="1" applyBorder="1" applyAlignment="1">
      <alignment horizontal="center" vertical="center" wrapText="1"/>
    </xf>
    <xf numFmtId="0" fontId="23" fillId="7" borderId="40" xfId="0" applyFont="1" applyFill="1" applyBorder="1" applyAlignment="1">
      <alignment horizontal="center" vertical="top" wrapText="1"/>
    </xf>
    <xf numFmtId="0" fontId="11" fillId="7" borderId="1" xfId="0" applyFont="1" applyFill="1" applyBorder="1" applyAlignment="1">
      <alignment horizontal="center" vertical="center" wrapText="1"/>
    </xf>
    <xf numFmtId="177" fontId="20" fillId="7" borderId="1" xfId="0" applyNumberFormat="1" applyFont="1" applyFill="1" applyBorder="1" applyAlignment="1">
      <alignment horizontal="right" vertical="center" wrapText="1"/>
    </xf>
    <xf numFmtId="177" fontId="10" fillId="7" borderId="1" xfId="0" applyNumberFormat="1" applyFont="1" applyFill="1" applyBorder="1" applyAlignment="1">
      <alignment horizontal="right" vertical="center" wrapText="1"/>
    </xf>
    <xf numFmtId="0" fontId="38" fillId="7" borderId="41" xfId="0" applyFont="1" applyFill="1" applyBorder="1" applyAlignment="1">
      <alignment horizontal="center" vertical="center"/>
    </xf>
    <xf numFmtId="0" fontId="39" fillId="9" borderId="26" xfId="0" applyFont="1" applyFill="1" applyBorder="1" applyAlignment="1">
      <alignment horizontal="center" vertical="center"/>
    </xf>
    <xf numFmtId="0" fontId="40" fillId="3" borderId="27" xfId="0" applyFont="1" applyFill="1" applyBorder="1" applyAlignment="1">
      <alignment horizontal="center" vertical="center"/>
    </xf>
    <xf numFmtId="177" fontId="59" fillId="0" borderId="0" xfId="0" applyNumberFormat="1" applyFont="1">
      <alignment vertical="center"/>
    </xf>
    <xf numFmtId="182" fontId="42" fillId="0" borderId="65" xfId="0" applyNumberFormat="1" applyFont="1" applyBorder="1" applyProtection="1">
      <alignment vertical="center"/>
      <protection locked="0"/>
    </xf>
    <xf numFmtId="184" fontId="42" fillId="7" borderId="2" xfId="0" applyNumberFormat="1" applyFont="1" applyFill="1" applyBorder="1">
      <alignment vertical="center"/>
    </xf>
    <xf numFmtId="0" fontId="58" fillId="0" borderId="0" xfId="0" applyFont="1" applyProtection="1">
      <alignment vertical="center"/>
      <protection locked="0"/>
    </xf>
    <xf numFmtId="0" fontId="18" fillId="0" borderId="0" xfId="0" applyFont="1" applyProtection="1">
      <alignment vertical="center"/>
      <protection locked="0"/>
    </xf>
    <xf numFmtId="176" fontId="42" fillId="0" borderId="24" xfId="0" applyNumberFormat="1" applyFont="1" applyBorder="1" applyProtection="1">
      <alignment vertical="center"/>
      <protection locked="0"/>
    </xf>
    <xf numFmtId="176" fontId="42" fillId="0" borderId="0" xfId="0" applyNumberFormat="1" applyFont="1" applyProtection="1">
      <alignment vertical="center"/>
      <protection locked="0"/>
    </xf>
    <xf numFmtId="176" fontId="42" fillId="0" borderId="65" xfId="0" applyNumberFormat="1" applyFont="1" applyBorder="1" applyProtection="1">
      <alignment vertical="center"/>
      <protection locked="0"/>
    </xf>
    <xf numFmtId="0" fontId="19" fillId="0" borderId="0" xfId="0" applyFont="1" applyAlignment="1" applyProtection="1">
      <alignment vertical="center" wrapText="1"/>
      <protection locked="0"/>
    </xf>
    <xf numFmtId="9" fontId="42" fillId="0" borderId="24" xfId="0" applyNumberFormat="1" applyFont="1" applyBorder="1" applyProtection="1">
      <alignment vertical="center"/>
      <protection locked="0"/>
    </xf>
    <xf numFmtId="9" fontId="42" fillId="0" borderId="0" xfId="0" applyNumberFormat="1" applyFont="1" applyProtection="1">
      <alignment vertical="center"/>
      <protection locked="0"/>
    </xf>
    <xf numFmtId="9" fontId="42" fillId="0" borderId="65" xfId="0" applyNumberFormat="1" applyFont="1" applyBorder="1" applyProtection="1">
      <alignment vertical="center"/>
      <protection locked="0"/>
    </xf>
    <xf numFmtId="0" fontId="19" fillId="0" borderId="65" xfId="0" applyFont="1" applyBorder="1" applyAlignment="1" applyProtection="1">
      <alignment vertical="center" wrapText="1"/>
      <protection locked="0"/>
    </xf>
    <xf numFmtId="0" fontId="19" fillId="0" borderId="57" xfId="0" applyFont="1" applyBorder="1" applyAlignment="1" applyProtection="1">
      <alignment vertical="center" wrapText="1"/>
      <protection locked="0"/>
    </xf>
    <xf numFmtId="0" fontId="19" fillId="0" borderId="67" xfId="0" applyFont="1" applyBorder="1" applyAlignment="1" applyProtection="1">
      <alignment vertical="center" wrapText="1"/>
      <protection locked="0"/>
    </xf>
    <xf numFmtId="183" fontId="42" fillId="0" borderId="0" xfId="0" applyNumberFormat="1" applyFont="1" applyProtection="1">
      <alignment vertical="center"/>
      <protection locked="0"/>
    </xf>
    <xf numFmtId="179" fontId="18" fillId="0" borderId="0" xfId="0" applyNumberFormat="1" applyFont="1" applyProtection="1">
      <alignment vertical="center"/>
      <protection locked="0"/>
    </xf>
    <xf numFmtId="0" fontId="19" fillId="0" borderId="0" xfId="0" applyFont="1" applyProtection="1">
      <alignment vertical="center"/>
      <protection locked="0"/>
    </xf>
    <xf numFmtId="0" fontId="57" fillId="0" borderId="0" xfId="0" applyFont="1" applyProtection="1">
      <alignment vertical="center"/>
      <protection locked="0"/>
    </xf>
    <xf numFmtId="0" fontId="43" fillId="0" borderId="0" xfId="0" applyFont="1">
      <alignment vertical="center"/>
    </xf>
    <xf numFmtId="0" fontId="42" fillId="7" borderId="21" xfId="0" applyFont="1" applyFill="1" applyBorder="1" applyAlignment="1">
      <alignment horizontal="center" vertical="center"/>
    </xf>
    <xf numFmtId="0" fontId="42" fillId="7" borderId="60" xfId="0" applyFont="1" applyFill="1" applyBorder="1" applyAlignment="1">
      <alignment horizontal="center" vertical="center"/>
    </xf>
    <xf numFmtId="0" fontId="42" fillId="7" borderId="60" xfId="0" applyFont="1" applyFill="1" applyBorder="1" applyAlignment="1">
      <alignment horizontal="center" vertical="center" wrapText="1"/>
    </xf>
    <xf numFmtId="0" fontId="11" fillId="9" borderId="1" xfId="0" applyFont="1" applyFill="1" applyBorder="1" applyAlignment="1" applyProtection="1">
      <alignment horizontal="center" vertical="center" wrapText="1"/>
      <protection locked="0"/>
    </xf>
    <xf numFmtId="180" fontId="44" fillId="9" borderId="1" xfId="0" applyNumberFormat="1" applyFont="1" applyFill="1" applyBorder="1" applyAlignment="1" applyProtection="1">
      <alignment horizontal="center" vertical="center"/>
      <protection locked="0"/>
    </xf>
    <xf numFmtId="177" fontId="42" fillId="9" borderId="2" xfId="0" applyNumberFormat="1" applyFont="1" applyFill="1" applyBorder="1" applyAlignment="1" applyProtection="1">
      <alignment horizontal="center" vertical="center"/>
      <protection locked="0"/>
    </xf>
    <xf numFmtId="3" fontId="44" fillId="9" borderId="55" xfId="0" applyNumberFormat="1" applyFont="1" applyFill="1" applyBorder="1" applyAlignment="1" applyProtection="1">
      <alignment horizontal="center" vertical="center"/>
      <protection locked="0"/>
    </xf>
    <xf numFmtId="180" fontId="44" fillId="9" borderId="22" xfId="0" applyNumberFormat="1" applyFont="1" applyFill="1" applyBorder="1" applyAlignment="1" applyProtection="1">
      <alignment horizontal="center" vertical="center"/>
      <protection locked="0"/>
    </xf>
    <xf numFmtId="177" fontId="42" fillId="9" borderId="23" xfId="0" applyNumberFormat="1" applyFont="1" applyFill="1" applyBorder="1" applyAlignment="1" applyProtection="1">
      <alignment horizontal="center" vertical="center"/>
      <protection locked="0"/>
    </xf>
    <xf numFmtId="179" fontId="44" fillId="7" borderId="56" xfId="0" applyNumberFormat="1" applyFont="1" applyFill="1" applyBorder="1" applyAlignment="1">
      <alignment horizontal="center" vertical="center"/>
    </xf>
    <xf numFmtId="0" fontId="0" fillId="8" borderId="0" xfId="0" applyFill="1">
      <alignment vertical="center"/>
    </xf>
    <xf numFmtId="178" fontId="15" fillId="6" borderId="5" xfId="3" applyNumberFormat="1" applyFont="1" applyFill="1" applyBorder="1" applyAlignment="1" applyProtection="1">
      <alignment horizontal="center" vertical="center"/>
    </xf>
    <xf numFmtId="178" fontId="15" fillId="6" borderId="28" xfId="3" applyNumberFormat="1" applyFont="1" applyFill="1" applyBorder="1" applyAlignment="1" applyProtection="1">
      <alignment horizontal="center" vertical="center"/>
    </xf>
    <xf numFmtId="0" fontId="0" fillId="6" borderId="28" xfId="0" applyFill="1" applyBorder="1" applyAlignment="1">
      <alignment horizontal="center" vertical="center"/>
    </xf>
    <xf numFmtId="178" fontId="15" fillId="6" borderId="6" xfId="3" applyNumberFormat="1" applyFont="1" applyFill="1" applyBorder="1" applyAlignment="1" applyProtection="1">
      <alignment horizontal="center" vertical="center"/>
    </xf>
    <xf numFmtId="178" fontId="15" fillId="6" borderId="7" xfId="3" applyNumberFormat="1" applyFont="1" applyFill="1" applyBorder="1" applyProtection="1">
      <alignment vertical="center"/>
    </xf>
    <xf numFmtId="178" fontId="15" fillId="6" borderId="1" xfId="3" applyNumberFormat="1" applyFont="1" applyFill="1" applyBorder="1" applyProtection="1">
      <alignment vertical="center"/>
    </xf>
    <xf numFmtId="0" fontId="0" fillId="6" borderId="1" xfId="0" applyFill="1" applyBorder="1">
      <alignment vertical="center"/>
    </xf>
    <xf numFmtId="178" fontId="15" fillId="4" borderId="5" xfId="3" applyNumberFormat="1" applyFont="1" applyFill="1" applyBorder="1" applyAlignment="1" applyProtection="1">
      <alignment horizontal="center" vertical="center"/>
    </xf>
    <xf numFmtId="178" fontId="15" fillId="4" borderId="28" xfId="3" applyNumberFormat="1" applyFont="1" applyFill="1" applyBorder="1" applyAlignment="1" applyProtection="1">
      <alignment horizontal="center" vertical="center"/>
    </xf>
    <xf numFmtId="0" fontId="0" fillId="4" borderId="28" xfId="0" applyFill="1" applyBorder="1" applyAlignment="1">
      <alignment horizontal="center" vertical="center"/>
    </xf>
    <xf numFmtId="178" fontId="15" fillId="4" borderId="6" xfId="3" applyNumberFormat="1" applyFont="1" applyFill="1" applyBorder="1" applyAlignment="1" applyProtection="1">
      <alignment horizontal="center" vertical="center"/>
    </xf>
    <xf numFmtId="178" fontId="15" fillId="4" borderId="7" xfId="3" applyNumberFormat="1" applyFont="1" applyFill="1" applyBorder="1" applyProtection="1">
      <alignment vertical="center"/>
    </xf>
    <xf numFmtId="178" fontId="15" fillId="4" borderId="1" xfId="3" applyNumberFormat="1" applyFont="1" applyFill="1" applyBorder="1" applyProtection="1">
      <alignment vertical="center"/>
    </xf>
    <xf numFmtId="3" fontId="0" fillId="4" borderId="36" xfId="0" applyNumberFormat="1" applyFill="1" applyBorder="1">
      <alignment vertical="center"/>
    </xf>
    <xf numFmtId="178" fontId="15" fillId="4" borderId="36" xfId="3" applyNumberFormat="1" applyFont="1" applyFill="1" applyBorder="1" applyProtection="1">
      <alignment vertical="center"/>
    </xf>
    <xf numFmtId="0" fontId="0" fillId="4" borderId="0" xfId="0" applyFill="1">
      <alignment vertical="center"/>
    </xf>
    <xf numFmtId="178" fontId="15" fillId="4" borderId="0" xfId="3" applyNumberFormat="1" applyFont="1" applyFill="1" applyProtection="1">
      <alignment vertical="center"/>
    </xf>
    <xf numFmtId="0" fontId="15" fillId="6" borderId="1" xfId="0" applyFont="1" applyFill="1" applyBorder="1">
      <alignment vertical="center"/>
    </xf>
    <xf numFmtId="0" fontId="0" fillId="6" borderId="0" xfId="0" applyFill="1">
      <alignment vertical="center"/>
    </xf>
    <xf numFmtId="178" fontId="15" fillId="6" borderId="0" xfId="3" applyNumberFormat="1" applyFont="1" applyFill="1" applyProtection="1">
      <alignment vertical="center"/>
    </xf>
    <xf numFmtId="178" fontId="0" fillId="0" borderId="0" xfId="0" applyNumberFormat="1">
      <alignment vertical="center"/>
    </xf>
    <xf numFmtId="3" fontId="0" fillId="10" borderId="1" xfId="0" applyNumberFormat="1" applyFill="1" applyBorder="1">
      <alignment vertical="center"/>
    </xf>
    <xf numFmtId="178" fontId="15" fillId="10" borderId="8" xfId="3" applyNumberFormat="1" applyFont="1" applyFill="1" applyBorder="1" applyProtection="1">
      <alignment vertical="center"/>
    </xf>
    <xf numFmtId="3" fontId="0" fillId="10" borderId="36" xfId="0" applyNumberFormat="1" applyFill="1" applyBorder="1">
      <alignment vertical="center"/>
    </xf>
    <xf numFmtId="178" fontId="15" fillId="10" borderId="10" xfId="3" applyNumberFormat="1" applyFont="1" applyFill="1" applyBorder="1" applyProtection="1">
      <alignment vertical="center"/>
    </xf>
    <xf numFmtId="0" fontId="0" fillId="10" borderId="1" xfId="0" applyFill="1" applyBorder="1">
      <alignment vertical="center"/>
    </xf>
    <xf numFmtId="0" fontId="0" fillId="10" borderId="28" xfId="0" applyFill="1" applyBorder="1" applyAlignment="1">
      <alignment horizontal="center" vertical="center"/>
    </xf>
    <xf numFmtId="178" fontId="15" fillId="10" borderId="6" xfId="3" applyNumberFormat="1" applyFont="1" applyFill="1" applyBorder="1" applyAlignment="1" applyProtection="1">
      <alignment horizontal="center" vertical="center"/>
    </xf>
    <xf numFmtId="0" fontId="0" fillId="2" borderId="0" xfId="0" applyFill="1">
      <alignment vertical="center"/>
    </xf>
    <xf numFmtId="178" fontId="0" fillId="2" borderId="0" xfId="0" applyNumberFormat="1" applyFill="1">
      <alignment vertical="center"/>
    </xf>
    <xf numFmtId="178" fontId="15" fillId="10" borderId="7" xfId="3" applyNumberFormat="1" applyFont="1" applyFill="1" applyBorder="1" applyProtection="1">
      <alignment vertical="center"/>
    </xf>
    <xf numFmtId="178" fontId="15" fillId="10" borderId="1" xfId="3" applyNumberFormat="1" applyFont="1" applyFill="1" applyBorder="1" applyProtection="1">
      <alignment vertical="center"/>
    </xf>
    <xf numFmtId="178" fontId="15" fillId="10" borderId="36" xfId="3" applyNumberFormat="1" applyFont="1" applyFill="1" applyBorder="1" applyProtection="1">
      <alignment vertical="center"/>
    </xf>
    <xf numFmtId="0" fontId="0" fillId="10" borderId="36" xfId="0" applyFill="1" applyBorder="1">
      <alignment vertical="center"/>
    </xf>
    <xf numFmtId="178" fontId="15" fillId="10" borderId="5" xfId="3" applyNumberFormat="1" applyFont="1" applyFill="1" applyBorder="1" applyAlignment="1" applyProtection="1">
      <alignment horizontal="center" vertical="center"/>
    </xf>
    <xf numFmtId="178" fontId="15" fillId="10" borderId="28" xfId="3" applyNumberFormat="1" applyFont="1" applyFill="1" applyBorder="1" applyAlignment="1" applyProtection="1">
      <alignment horizontal="center" vertical="center"/>
    </xf>
    <xf numFmtId="0" fontId="43" fillId="11" borderId="73" xfId="0" applyFont="1" applyFill="1" applyBorder="1">
      <alignment vertical="center"/>
    </xf>
    <xf numFmtId="179" fontId="63" fillId="11" borderId="73" xfId="0" applyNumberFormat="1" applyFont="1" applyFill="1" applyBorder="1">
      <alignment vertical="center"/>
    </xf>
    <xf numFmtId="185" fontId="11" fillId="9" borderId="1" xfId="0" applyNumberFormat="1" applyFont="1" applyFill="1" applyBorder="1" applyAlignment="1" applyProtection="1">
      <alignment horizontal="center" vertical="center" wrapText="1"/>
      <protection locked="0"/>
    </xf>
    <xf numFmtId="185" fontId="41" fillId="9" borderId="1" xfId="0" applyNumberFormat="1" applyFont="1" applyFill="1" applyBorder="1" applyAlignment="1" applyProtection="1">
      <alignment horizontal="center" vertical="center" wrapText="1"/>
      <protection locked="0"/>
    </xf>
    <xf numFmtId="0" fontId="52" fillId="0" borderId="0" xfId="2" applyFont="1"/>
    <xf numFmtId="0" fontId="52" fillId="0" borderId="0" xfId="2" applyFont="1" applyAlignment="1">
      <alignment horizontal="left" vertical="center"/>
    </xf>
    <xf numFmtId="177" fontId="11" fillId="7" borderId="1" xfId="0" applyNumberFormat="1" applyFont="1" applyFill="1" applyBorder="1" applyAlignment="1">
      <alignment horizontal="right" vertical="center" wrapText="1"/>
    </xf>
    <xf numFmtId="10" fontId="64" fillId="0" borderId="0" xfId="2" applyNumberFormat="1" applyFont="1"/>
    <xf numFmtId="0" fontId="52" fillId="0" borderId="54" xfId="2" applyFont="1" applyBorder="1"/>
    <xf numFmtId="0" fontId="53" fillId="0" borderId="0" xfId="2" applyFont="1" applyAlignment="1">
      <alignment vertical="center"/>
    </xf>
    <xf numFmtId="0" fontId="65" fillId="2" borderId="0" xfId="6" applyFont="1" applyFill="1"/>
    <xf numFmtId="0" fontId="66" fillId="2" borderId="0" xfId="6" applyFont="1" applyFill="1" applyAlignment="1">
      <alignment horizontal="centerContinuous"/>
    </xf>
    <xf numFmtId="0" fontId="65" fillId="2" borderId="0" xfId="6" applyFont="1" applyFill="1" applyAlignment="1">
      <alignment horizontal="centerContinuous"/>
    </xf>
    <xf numFmtId="0" fontId="67" fillId="2" borderId="0" xfId="6" applyFont="1" applyFill="1" applyAlignment="1">
      <alignment horizontal="right"/>
    </xf>
    <xf numFmtId="0" fontId="67" fillId="2" borderId="1" xfId="6" applyFont="1" applyFill="1" applyBorder="1" applyAlignment="1">
      <alignment horizontal="center" vertical="center" wrapText="1"/>
    </xf>
    <xf numFmtId="0" fontId="67" fillId="2" borderId="4" xfId="6" applyFont="1" applyFill="1" applyBorder="1" applyAlignment="1">
      <alignment horizontal="center" vertical="center"/>
    </xf>
    <xf numFmtId="0" fontId="67" fillId="2" borderId="1" xfId="6" applyFont="1" applyFill="1" applyBorder="1" applyAlignment="1">
      <alignment horizontal="center" vertical="center"/>
    </xf>
    <xf numFmtId="0" fontId="65" fillId="2" borderId="79" xfId="6" applyFont="1" applyFill="1" applyBorder="1" applyAlignment="1">
      <alignment horizontal="center"/>
    </xf>
    <xf numFmtId="186" fontId="65" fillId="2" borderId="0" xfId="7" applyFont="1" applyFill="1" applyBorder="1" applyAlignment="1">
      <alignment horizontal="center"/>
    </xf>
    <xf numFmtId="0" fontId="65" fillId="2" borderId="21" xfId="6" applyFont="1" applyFill="1" applyBorder="1" applyAlignment="1">
      <alignment horizontal="center"/>
    </xf>
    <xf numFmtId="0" fontId="65" fillId="2" borderId="80" xfId="6" applyFont="1" applyFill="1" applyBorder="1" applyAlignment="1">
      <alignment horizontal="center"/>
    </xf>
    <xf numFmtId="0" fontId="65" fillId="2" borderId="0" xfId="6" applyFont="1" applyFill="1" applyAlignment="1">
      <alignment horizontal="center"/>
    </xf>
    <xf numFmtId="0" fontId="65" fillId="2" borderId="81" xfId="6" applyFont="1" applyFill="1" applyBorder="1" applyAlignment="1">
      <alignment horizontal="center"/>
    </xf>
    <xf numFmtId="0" fontId="65" fillId="2" borderId="82" xfId="6" applyFont="1" applyFill="1" applyBorder="1" applyAlignment="1">
      <alignment horizontal="center"/>
    </xf>
    <xf numFmtId="0" fontId="65" fillId="2" borderId="53" xfId="6" applyFont="1" applyFill="1" applyBorder="1" applyAlignment="1">
      <alignment horizontal="center"/>
    </xf>
    <xf numFmtId="186" fontId="65" fillId="2" borderId="23" xfId="7" applyFont="1" applyFill="1" applyBorder="1" applyAlignment="1">
      <alignment horizontal="center"/>
    </xf>
    <xf numFmtId="0" fontId="65" fillId="2" borderId="22" xfId="6" applyFont="1" applyFill="1" applyBorder="1" applyAlignment="1">
      <alignment horizontal="center"/>
    </xf>
    <xf numFmtId="0" fontId="65" fillId="2" borderId="83" xfId="6" applyFont="1" applyFill="1" applyBorder="1" applyAlignment="1">
      <alignment horizontal="center"/>
    </xf>
    <xf numFmtId="0" fontId="65" fillId="2" borderId="74" xfId="6" applyFont="1" applyFill="1" applyBorder="1" applyAlignment="1">
      <alignment horizontal="center"/>
    </xf>
    <xf numFmtId="0" fontId="65" fillId="12" borderId="79" xfId="6" applyFont="1" applyFill="1" applyBorder="1" applyAlignment="1">
      <alignment horizontal="center"/>
    </xf>
    <xf numFmtId="186" fontId="65" fillId="12" borderId="0" xfId="7" applyFont="1" applyFill="1" applyBorder="1" applyAlignment="1">
      <alignment horizontal="center"/>
    </xf>
    <xf numFmtId="0" fontId="65" fillId="12" borderId="81" xfId="6" applyFont="1" applyFill="1" applyBorder="1" applyAlignment="1">
      <alignment horizontal="center"/>
    </xf>
    <xf numFmtId="0" fontId="65" fillId="12" borderId="80" xfId="6" applyFont="1" applyFill="1" applyBorder="1" applyAlignment="1">
      <alignment horizontal="center"/>
    </xf>
    <xf numFmtId="0" fontId="65" fillId="12" borderId="0" xfId="6" applyFont="1" applyFill="1" applyAlignment="1">
      <alignment horizontal="center"/>
    </xf>
    <xf numFmtId="0" fontId="65" fillId="12" borderId="21" xfId="6" applyFont="1" applyFill="1" applyBorder="1" applyAlignment="1">
      <alignment horizontal="center"/>
    </xf>
    <xf numFmtId="0" fontId="65" fillId="12" borderId="84" xfId="6" applyFont="1" applyFill="1" applyBorder="1" applyAlignment="1">
      <alignment horizontal="center"/>
    </xf>
    <xf numFmtId="0" fontId="65" fillId="12" borderId="82" xfId="6" applyFont="1" applyFill="1" applyBorder="1" applyAlignment="1">
      <alignment horizontal="center"/>
    </xf>
    <xf numFmtId="0" fontId="65" fillId="12" borderId="53" xfId="6" applyFont="1" applyFill="1" applyBorder="1" applyAlignment="1">
      <alignment horizontal="center"/>
    </xf>
    <xf numFmtId="186" fontId="65" fillId="12" borderId="23" xfId="7" applyFont="1" applyFill="1" applyBorder="1" applyAlignment="1">
      <alignment horizontal="center"/>
    </xf>
    <xf numFmtId="0" fontId="65" fillId="12" borderId="22" xfId="6" applyFont="1" applyFill="1" applyBorder="1" applyAlignment="1">
      <alignment horizontal="center"/>
    </xf>
    <xf numFmtId="0" fontId="65" fillId="12" borderId="83" xfId="6" applyFont="1" applyFill="1" applyBorder="1" applyAlignment="1">
      <alignment horizontal="center"/>
    </xf>
    <xf numFmtId="0" fontId="65" fillId="12" borderId="74" xfId="6" applyFont="1" applyFill="1" applyBorder="1" applyAlignment="1">
      <alignment horizontal="center"/>
    </xf>
    <xf numFmtId="0" fontId="65" fillId="2" borderId="84" xfId="6" applyFont="1" applyFill="1" applyBorder="1" applyAlignment="1">
      <alignment horizontal="center"/>
    </xf>
    <xf numFmtId="0" fontId="65" fillId="2" borderId="49" xfId="6" applyFont="1" applyFill="1" applyBorder="1" applyAlignment="1">
      <alignment horizontal="center"/>
    </xf>
    <xf numFmtId="0" fontId="65" fillId="2" borderId="24" xfId="6" applyFont="1" applyFill="1" applyBorder="1" applyAlignment="1">
      <alignment horizontal="center"/>
    </xf>
    <xf numFmtId="0" fontId="65" fillId="2" borderId="23" xfId="6" applyFont="1" applyFill="1" applyBorder="1" applyAlignment="1">
      <alignment horizontal="center"/>
    </xf>
    <xf numFmtId="186" fontId="65" fillId="12" borderId="24" xfId="7" applyFont="1" applyFill="1" applyBorder="1" applyAlignment="1">
      <alignment horizontal="center"/>
    </xf>
    <xf numFmtId="0" fontId="65" fillId="12" borderId="24" xfId="6" applyFont="1" applyFill="1" applyBorder="1" applyAlignment="1">
      <alignment horizontal="center"/>
    </xf>
    <xf numFmtId="0" fontId="65" fillId="0" borderId="79" xfId="6" applyFont="1" applyBorder="1" applyAlignment="1">
      <alignment horizontal="center"/>
    </xf>
    <xf numFmtId="186" fontId="65" fillId="0" borderId="24" xfId="7" applyFont="1" applyFill="1" applyBorder="1" applyAlignment="1">
      <alignment horizontal="center"/>
    </xf>
    <xf numFmtId="0" fontId="65" fillId="0" borderId="81" xfId="6" applyFont="1" applyBorder="1" applyAlignment="1">
      <alignment horizontal="center"/>
    </xf>
    <xf numFmtId="0" fontId="65" fillId="0" borderId="80" xfId="6" applyFont="1" applyBorder="1" applyAlignment="1">
      <alignment horizontal="center"/>
    </xf>
    <xf numFmtId="0" fontId="65" fillId="0" borderId="0" xfId="6" applyFont="1" applyAlignment="1">
      <alignment horizontal="center"/>
    </xf>
    <xf numFmtId="0" fontId="65" fillId="0" borderId="21" xfId="6" applyFont="1" applyBorder="1" applyAlignment="1">
      <alignment horizontal="center"/>
    </xf>
    <xf numFmtId="0" fontId="65" fillId="0" borderId="84" xfId="6" applyFont="1" applyBorder="1" applyAlignment="1">
      <alignment horizontal="center"/>
    </xf>
    <xf numFmtId="186" fontId="65" fillId="0" borderId="0" xfId="7" applyFont="1" applyFill="1" applyBorder="1" applyAlignment="1">
      <alignment horizontal="center"/>
    </xf>
    <xf numFmtId="0" fontId="65" fillId="0" borderId="82" xfId="6" applyFont="1" applyBorder="1" applyAlignment="1">
      <alignment horizontal="center"/>
    </xf>
    <xf numFmtId="0" fontId="65" fillId="0" borderId="53" xfId="6" applyFont="1" applyBorder="1" applyAlignment="1">
      <alignment horizontal="center"/>
    </xf>
    <xf numFmtId="186" fontId="65" fillId="0" borderId="23" xfId="7" applyFont="1" applyFill="1" applyBorder="1" applyAlignment="1">
      <alignment horizontal="center"/>
    </xf>
    <xf numFmtId="0" fontId="65" fillId="0" borderId="22" xfId="6" applyFont="1" applyBorder="1" applyAlignment="1">
      <alignment horizontal="center"/>
    </xf>
    <xf numFmtId="0" fontId="65" fillId="0" borderId="83" xfId="6" applyFont="1" applyBorder="1" applyAlignment="1">
      <alignment horizontal="center"/>
    </xf>
    <xf numFmtId="0" fontId="65" fillId="0" borderId="74" xfId="6" applyFont="1" applyBorder="1" applyAlignment="1">
      <alignment horizontal="center"/>
    </xf>
    <xf numFmtId="0" fontId="65" fillId="0" borderId="78" xfId="6" applyFont="1" applyBorder="1" applyAlignment="1">
      <alignment horizontal="center"/>
    </xf>
    <xf numFmtId="186" fontId="65" fillId="2" borderId="24" xfId="7" applyFont="1" applyFill="1" applyBorder="1" applyAlignment="1">
      <alignment horizontal="center"/>
    </xf>
    <xf numFmtId="0" fontId="65" fillId="2" borderId="85" xfId="6" applyFont="1" applyFill="1" applyBorder="1" applyAlignment="1">
      <alignment horizontal="center"/>
    </xf>
    <xf numFmtId="186" fontId="65" fillId="2" borderId="86" xfId="7" applyFont="1" applyFill="1" applyBorder="1" applyAlignment="1">
      <alignment horizontal="center"/>
    </xf>
    <xf numFmtId="0" fontId="65" fillId="2" borderId="87" xfId="6" applyFont="1" applyFill="1" applyBorder="1" applyAlignment="1">
      <alignment horizontal="center"/>
    </xf>
    <xf numFmtId="0" fontId="65" fillId="2" borderId="88" xfId="6" applyFont="1" applyFill="1" applyBorder="1" applyAlignment="1">
      <alignment horizontal="center"/>
    </xf>
    <xf numFmtId="0" fontId="65" fillId="2" borderId="18" xfId="6" applyFont="1" applyFill="1" applyBorder="1" applyAlignment="1">
      <alignment horizontal="center"/>
    </xf>
    <xf numFmtId="0" fontId="65" fillId="2" borderId="89" xfId="6" applyFont="1" applyFill="1" applyBorder="1" applyAlignment="1">
      <alignment horizontal="center"/>
    </xf>
    <xf numFmtId="0" fontId="68" fillId="2" borderId="0" xfId="6" applyFont="1" applyFill="1"/>
    <xf numFmtId="0" fontId="69" fillId="2" borderId="0" xfId="6" applyFont="1" applyFill="1"/>
    <xf numFmtId="0" fontId="65" fillId="0" borderId="0" xfId="6" applyFont="1" applyAlignment="1">
      <alignment horizontal="right"/>
    </xf>
    <xf numFmtId="0" fontId="70" fillId="2" borderId="0" xfId="6" applyFont="1" applyFill="1"/>
    <xf numFmtId="0" fontId="72" fillId="2" borderId="0" xfId="6" applyFont="1" applyFill="1" applyAlignment="1">
      <alignment vertical="top" wrapText="1"/>
    </xf>
    <xf numFmtId="178" fontId="15" fillId="0" borderId="5" xfId="3" applyNumberFormat="1" applyFont="1" applyFill="1" applyBorder="1" applyAlignment="1" applyProtection="1">
      <alignment horizontal="center" vertical="center"/>
    </xf>
    <xf numFmtId="178" fontId="15" fillId="0" borderId="7" xfId="3" applyNumberFormat="1" applyFont="1" applyFill="1" applyBorder="1" applyProtection="1">
      <alignment vertical="center"/>
    </xf>
    <xf numFmtId="178" fontId="15" fillId="0" borderId="9" xfId="3" applyNumberFormat="1" applyFont="1" applyFill="1" applyBorder="1" applyProtection="1">
      <alignment vertical="center"/>
    </xf>
    <xf numFmtId="178" fontId="15" fillId="0" borderId="0" xfId="3" applyNumberFormat="1" applyFont="1" applyFill="1" applyProtection="1">
      <alignment vertical="center"/>
    </xf>
    <xf numFmtId="178" fontId="15" fillId="10" borderId="7" xfId="3" applyNumberFormat="1" applyFont="1" applyFill="1" applyBorder="1" applyAlignment="1" applyProtection="1">
      <alignment horizontal="center" vertical="center"/>
    </xf>
    <xf numFmtId="0" fontId="15" fillId="10" borderId="7" xfId="0" applyFont="1" applyFill="1" applyBorder="1" applyAlignment="1">
      <alignment horizontal="center" vertical="center"/>
    </xf>
    <xf numFmtId="0" fontId="15" fillId="10" borderId="9" xfId="0" applyFont="1" applyFill="1" applyBorder="1" applyAlignment="1">
      <alignment horizontal="center" vertical="center"/>
    </xf>
    <xf numFmtId="0" fontId="23" fillId="7" borderId="37"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182" fontId="42" fillId="12" borderId="2" xfId="0" applyNumberFormat="1" applyFont="1" applyFill="1" applyBorder="1" applyProtection="1">
      <alignment vertical="center"/>
      <protection locked="0"/>
    </xf>
    <xf numFmtId="177" fontId="19" fillId="4" borderId="91" xfId="0" applyNumberFormat="1" applyFont="1" applyFill="1" applyBorder="1" applyAlignment="1">
      <alignment horizontal="right" vertical="center" wrapText="1"/>
    </xf>
    <xf numFmtId="177" fontId="41" fillId="4" borderId="91" xfId="0" applyNumberFormat="1" applyFont="1" applyFill="1" applyBorder="1" applyAlignment="1">
      <alignment horizontal="right" vertical="center" wrapText="1"/>
    </xf>
    <xf numFmtId="0" fontId="19" fillId="4" borderId="91" xfId="0" applyFont="1" applyFill="1" applyBorder="1" applyAlignment="1">
      <alignment horizontal="right" vertical="center" wrapText="1"/>
    </xf>
    <xf numFmtId="177" fontId="21" fillId="4" borderId="91" xfId="0" applyNumberFormat="1" applyFont="1" applyFill="1" applyBorder="1" applyAlignment="1">
      <alignment horizontal="right" vertical="center" wrapText="1"/>
    </xf>
    <xf numFmtId="0" fontId="20" fillId="4" borderId="92" xfId="0" applyFont="1" applyFill="1" applyBorder="1" applyAlignment="1">
      <alignment vertical="top" wrapText="1"/>
    </xf>
    <xf numFmtId="0" fontId="34" fillId="9" borderId="55" xfId="0" applyFont="1" applyFill="1" applyBorder="1" applyAlignment="1" applyProtection="1">
      <alignment horizontal="center" vertical="center"/>
      <protection locked="0"/>
    </xf>
    <xf numFmtId="0" fontId="34" fillId="9" borderId="1" xfId="0" applyFont="1" applyFill="1" applyBorder="1" applyAlignment="1" applyProtection="1">
      <alignment horizontal="center" vertical="center"/>
      <protection locked="0"/>
    </xf>
    <xf numFmtId="0" fontId="34" fillId="9" borderId="22" xfId="0" applyFont="1" applyFill="1" applyBorder="1" applyAlignment="1" applyProtection="1">
      <alignment horizontal="center" vertical="center"/>
      <protection locked="0"/>
    </xf>
    <xf numFmtId="177" fontId="34" fillId="7" borderId="22" xfId="0" applyNumberFormat="1" applyFont="1" applyFill="1" applyBorder="1" applyAlignment="1">
      <alignment horizontal="center" vertical="center"/>
    </xf>
    <xf numFmtId="0" fontId="6" fillId="9" borderId="30" xfId="0" applyFont="1" applyFill="1" applyBorder="1" applyAlignment="1" applyProtection="1">
      <alignment horizontal="left" vertical="top" wrapText="1"/>
      <protection locked="0"/>
    </xf>
    <xf numFmtId="0" fontId="7" fillId="9" borderId="30" xfId="0" applyFont="1" applyFill="1" applyBorder="1" applyAlignment="1" applyProtection="1">
      <alignment horizontal="left" vertical="top" wrapText="1"/>
      <protection locked="0"/>
    </xf>
    <xf numFmtId="0" fontId="20" fillId="9" borderId="30" xfId="0" applyFont="1" applyFill="1" applyBorder="1" applyAlignment="1" applyProtection="1">
      <alignment horizontal="left" vertical="top" wrapText="1"/>
      <protection locked="0"/>
    </xf>
    <xf numFmtId="0" fontId="20" fillId="7" borderId="38"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5" fillId="4" borderId="90" xfId="0" applyFont="1" applyFill="1" applyBorder="1" applyAlignment="1">
      <alignment horizontal="center" vertical="center" wrapText="1"/>
    </xf>
    <xf numFmtId="0" fontId="21" fillId="4" borderId="91" xfId="0" applyFont="1" applyFill="1" applyBorder="1" applyAlignment="1">
      <alignment horizontal="center" vertical="center" wrapText="1"/>
    </xf>
    <xf numFmtId="0" fontId="24" fillId="9" borderId="1" xfId="0" applyFont="1" applyFill="1" applyBorder="1" applyAlignment="1" applyProtection="1">
      <alignment horizontal="center" vertical="center" wrapText="1"/>
      <protection locked="0"/>
    </xf>
    <xf numFmtId="0" fontId="19" fillId="0" borderId="41" xfId="0" applyFont="1" applyBorder="1" applyAlignment="1">
      <alignment horizontal="center" vertical="center" wrapText="1"/>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3" fillId="7" borderId="39" xfId="0" applyFont="1" applyFill="1" applyBorder="1" applyAlignment="1">
      <alignment horizontal="center" vertical="center" wrapText="1"/>
    </xf>
    <xf numFmtId="0" fontId="23" fillId="7" borderId="37" xfId="0" applyFont="1" applyFill="1" applyBorder="1" applyAlignment="1">
      <alignment horizontal="center" vertical="center" wrapText="1"/>
    </xf>
    <xf numFmtId="0" fontId="61" fillId="5" borderId="29" xfId="0" applyFont="1" applyFill="1" applyBorder="1" applyAlignment="1">
      <alignment horizontal="left" vertical="center"/>
    </xf>
    <xf numFmtId="0" fontId="62" fillId="5" borderId="3" xfId="0" applyFont="1" applyFill="1" applyBorder="1" applyAlignment="1">
      <alignment horizontal="left" vertical="center"/>
    </xf>
    <xf numFmtId="0" fontId="62" fillId="5" borderId="4" xfId="0" applyFont="1" applyFill="1" applyBorder="1" applyAlignment="1">
      <alignment horizontal="left" vertical="center"/>
    </xf>
    <xf numFmtId="0" fontId="10" fillId="7" borderId="1" xfId="0" applyFont="1" applyFill="1" applyBorder="1" applyAlignment="1">
      <alignment horizontal="center" vertical="center" wrapText="1"/>
    </xf>
    <xf numFmtId="0" fontId="20" fillId="7" borderId="1" xfId="0" applyFont="1" applyFill="1" applyBorder="1" applyAlignment="1">
      <alignment vertical="center" wrapText="1"/>
    </xf>
    <xf numFmtId="0" fontId="60" fillId="0" borderId="70" xfId="1" applyFont="1" applyBorder="1" applyAlignment="1" applyProtection="1">
      <alignment horizontal="center" vertical="center" wrapText="1"/>
      <protection locked="0"/>
    </xf>
    <xf numFmtId="0" fontId="60" fillId="0" borderId="71" xfId="1" applyFont="1" applyBorder="1" applyAlignment="1" applyProtection="1">
      <alignment horizontal="center" vertical="center" wrapText="1"/>
      <protection locked="0"/>
    </xf>
    <xf numFmtId="0" fontId="60" fillId="0" borderId="72" xfId="1" applyFont="1" applyBorder="1" applyAlignment="1" applyProtection="1">
      <alignment horizontal="center" vertical="center" wrapText="1"/>
      <protection locked="0"/>
    </xf>
    <xf numFmtId="0" fontId="60" fillId="0" borderId="68" xfId="1" applyFont="1" applyBorder="1" applyAlignment="1" applyProtection="1">
      <alignment horizontal="center" vertical="center" wrapText="1"/>
      <protection locked="0"/>
    </xf>
    <xf numFmtId="0" fontId="60" fillId="0" borderId="31" xfId="1" applyFont="1" applyBorder="1" applyAlignment="1" applyProtection="1">
      <alignment horizontal="center" vertical="center" wrapText="1"/>
      <protection locked="0"/>
    </xf>
    <xf numFmtId="0" fontId="60" fillId="0" borderId="69" xfId="1" applyFont="1" applyBorder="1" applyAlignment="1" applyProtection="1">
      <alignment horizontal="center" vertical="center" wrapText="1"/>
      <protection locked="0"/>
    </xf>
    <xf numFmtId="0" fontId="20" fillId="5" borderId="1" xfId="0" applyFont="1" applyFill="1" applyBorder="1" applyAlignment="1">
      <alignment horizontal="right" vertical="center" wrapText="1"/>
    </xf>
    <xf numFmtId="0" fontId="20" fillId="5" borderId="30" xfId="0" applyFont="1" applyFill="1" applyBorder="1" applyAlignment="1">
      <alignment horizontal="right" vertical="center" wrapText="1"/>
    </xf>
    <xf numFmtId="0" fontId="7" fillId="7" borderId="38" xfId="0" applyFont="1" applyFill="1" applyBorder="1" applyAlignment="1">
      <alignment horizontal="center" vertical="center" wrapText="1"/>
    </xf>
    <xf numFmtId="0" fontId="37" fillId="0" borderId="0" xfId="0" applyFont="1" applyAlignment="1">
      <alignment horizontal="center" vertical="center"/>
    </xf>
    <xf numFmtId="0" fontId="29" fillId="0" borderId="0" xfId="0" applyFont="1" applyAlignment="1">
      <alignment horizontal="center" vertical="center"/>
    </xf>
    <xf numFmtId="0" fontId="17" fillId="0" borderId="1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0" xfId="0" applyFont="1" applyAlignment="1">
      <alignment horizontal="center" vertical="center" wrapText="1"/>
    </xf>
    <xf numFmtId="0" fontId="17" fillId="0" borderId="1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4" xfId="0" applyFont="1" applyBorder="1" applyAlignment="1">
      <alignment horizontal="center" vertical="center" wrapText="1"/>
    </xf>
    <xf numFmtId="3" fontId="17" fillId="0" borderId="35" xfId="0" applyNumberFormat="1" applyFont="1" applyBorder="1" applyAlignment="1">
      <alignment horizontal="center" vertical="center" wrapText="1"/>
    </xf>
    <xf numFmtId="3" fontId="17" fillId="0" borderId="33" xfId="0" applyNumberFormat="1" applyFont="1" applyBorder="1" applyAlignment="1">
      <alignment horizontal="center" vertical="center" wrapText="1"/>
    </xf>
    <xf numFmtId="3" fontId="17" fillId="0" borderId="32" xfId="0" applyNumberFormat="1" applyFont="1" applyBorder="1" applyAlignment="1">
      <alignment horizontal="center" vertical="center" wrapText="1"/>
    </xf>
    <xf numFmtId="0" fontId="17" fillId="0" borderId="19"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7" fillId="0" borderId="35"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32" xfId="0" applyFont="1" applyBorder="1" applyAlignment="1">
      <alignment horizontal="center" vertical="center" wrapText="1"/>
    </xf>
    <xf numFmtId="0" fontId="58" fillId="6" borderId="61" xfId="0" applyFont="1" applyFill="1" applyBorder="1" applyAlignment="1">
      <alignment horizontal="center" vertical="center"/>
    </xf>
    <xf numFmtId="0" fontId="58" fillId="6" borderId="62" xfId="0" applyFont="1" applyFill="1" applyBorder="1" applyAlignment="1">
      <alignment horizontal="center" vertical="center"/>
    </xf>
    <xf numFmtId="0" fontId="58" fillId="6" borderId="63" xfId="0" applyFont="1" applyFill="1" applyBorder="1" applyAlignment="1">
      <alignment horizontal="center" vertical="center"/>
    </xf>
    <xf numFmtId="0" fontId="19" fillId="0" borderId="64" xfId="0" applyFont="1" applyBorder="1" applyAlignment="1">
      <alignment horizontal="left" vertical="center" wrapText="1"/>
    </xf>
    <xf numFmtId="0" fontId="19" fillId="0" borderId="0" xfId="0" applyFont="1" applyAlignment="1">
      <alignment horizontal="left" vertical="center" wrapText="1"/>
    </xf>
    <xf numFmtId="0" fontId="19" fillId="0" borderId="66" xfId="0" applyFont="1" applyBorder="1" applyAlignment="1">
      <alignment horizontal="left" vertical="center" wrapText="1"/>
    </xf>
    <xf numFmtId="0" fontId="19" fillId="0" borderId="57" xfId="0" applyFont="1" applyBorder="1" applyAlignment="1">
      <alignment horizontal="left" vertical="center" wrapText="1"/>
    </xf>
    <xf numFmtId="0" fontId="56" fillId="11" borderId="58" xfId="0" applyFont="1" applyFill="1" applyBorder="1" applyAlignment="1">
      <alignment horizontal="center" vertical="center"/>
    </xf>
    <xf numFmtId="0" fontId="56" fillId="11" borderId="73" xfId="0" applyFont="1" applyFill="1" applyBorder="1" applyAlignment="1">
      <alignment horizontal="center" vertical="center"/>
    </xf>
    <xf numFmtId="179" fontId="43" fillId="11" borderId="73" xfId="0" applyNumberFormat="1" applyFont="1" applyFill="1" applyBorder="1" applyAlignment="1">
      <alignment horizontal="left" vertical="center"/>
    </xf>
    <xf numFmtId="0" fontId="43" fillId="11" borderId="59" xfId="0" applyFont="1" applyFill="1" applyBorder="1" applyAlignment="1">
      <alignment horizontal="left" vertical="center"/>
    </xf>
    <xf numFmtId="0" fontId="54" fillId="0" borderId="74" xfId="0" applyFont="1" applyBorder="1" applyAlignment="1" applyProtection="1">
      <alignment horizontal="left" vertical="center"/>
      <protection locked="0"/>
    </xf>
    <xf numFmtId="0" fontId="52" fillId="0" borderId="0" xfId="2" applyFont="1"/>
    <xf numFmtId="0" fontId="52" fillId="0" borderId="0" xfId="2" applyFont="1" applyAlignment="1">
      <alignment horizontal="left" vertical="center"/>
    </xf>
    <xf numFmtId="181" fontId="35" fillId="0" borderId="2" xfId="2" applyNumberFormat="1" applyFont="1" applyBorder="1" applyAlignment="1">
      <alignment horizontal="distributed" vertical="center"/>
    </xf>
    <xf numFmtId="181" fontId="35" fillId="0" borderId="4" xfId="2" applyNumberFormat="1" applyFont="1" applyBorder="1" applyAlignment="1">
      <alignment horizontal="distributed" vertical="center"/>
    </xf>
    <xf numFmtId="0" fontId="35" fillId="0" borderId="53" xfId="2" applyFont="1" applyBorder="1" applyAlignment="1">
      <alignment horizontal="left" vertical="center"/>
    </xf>
    <xf numFmtId="0" fontId="35" fillId="0" borderId="7" xfId="2" applyFont="1" applyBorder="1" applyAlignment="1">
      <alignment horizontal="left" vertical="center"/>
    </xf>
    <xf numFmtId="0" fontId="35" fillId="0" borderId="7" xfId="2" applyFont="1" applyBorder="1" applyAlignment="1">
      <alignment vertical="center"/>
    </xf>
    <xf numFmtId="0" fontId="35" fillId="0" borderId="43" xfId="2" applyFont="1" applyBorder="1" applyAlignment="1">
      <alignment horizontal="distributed" vertical="center"/>
    </xf>
    <xf numFmtId="0" fontId="35" fillId="0" borderId="45" xfId="2" applyFont="1" applyBorder="1" applyAlignment="1">
      <alignment horizontal="distributed" vertical="center"/>
    </xf>
    <xf numFmtId="0" fontId="35" fillId="0" borderId="46" xfId="2" applyFont="1" applyBorder="1" applyAlignment="1">
      <alignment horizontal="distributed"/>
    </xf>
    <xf numFmtId="0" fontId="35" fillId="0" borderId="47" xfId="2" applyFont="1" applyBorder="1" applyAlignment="1">
      <alignment horizontal="distributed"/>
    </xf>
    <xf numFmtId="181" fontId="35" fillId="0" borderId="1" xfId="2" applyNumberFormat="1" applyFont="1" applyBorder="1" applyAlignment="1">
      <alignment horizontal="distributed" vertical="center"/>
    </xf>
    <xf numFmtId="181" fontId="49" fillId="0" borderId="2" xfId="2" applyNumberFormat="1" applyFont="1" applyBorder="1" applyAlignment="1">
      <alignment horizontal="distributed" vertical="center"/>
    </xf>
    <xf numFmtId="0" fontId="13" fillId="0" borderId="48" xfId="2" applyBorder="1" applyAlignment="1">
      <alignment horizontal="distributed" vertical="center"/>
    </xf>
    <xf numFmtId="0" fontId="35" fillId="0" borderId="50" xfId="2" applyFont="1" applyBorder="1" applyAlignment="1">
      <alignment vertical="center"/>
    </xf>
    <xf numFmtId="0" fontId="35" fillId="0" borderId="51" xfId="2" applyFont="1" applyBorder="1" applyAlignment="1">
      <alignment vertical="center"/>
    </xf>
    <xf numFmtId="0" fontId="35" fillId="0" borderId="52" xfId="2" applyFont="1" applyBorder="1" applyAlignment="1">
      <alignment vertical="center"/>
    </xf>
    <xf numFmtId="181" fontId="49" fillId="0" borderId="1" xfId="2" applyNumberFormat="1" applyFont="1" applyBorder="1" applyAlignment="1">
      <alignment horizontal="distributed" vertical="center"/>
    </xf>
    <xf numFmtId="0" fontId="45" fillId="0" borderId="0" xfId="2" applyFont="1" applyAlignment="1">
      <alignment horizontal="center" vertical="center"/>
    </xf>
    <xf numFmtId="0" fontId="39" fillId="0" borderId="18" xfId="2" applyFont="1" applyBorder="1" applyAlignment="1">
      <alignment horizontal="center" vertical="center"/>
    </xf>
    <xf numFmtId="0" fontId="35" fillId="0" borderId="42" xfId="2" applyFont="1" applyBorder="1" applyAlignment="1">
      <alignment horizontal="left" vertical="top"/>
    </xf>
    <xf numFmtId="0" fontId="35" fillId="0" borderId="7" xfId="2" applyFont="1" applyBorder="1" applyAlignment="1">
      <alignment horizontal="left" vertical="top"/>
    </xf>
    <xf numFmtId="0" fontId="35" fillId="0" borderId="7" xfId="2" applyFont="1" applyBorder="1"/>
    <xf numFmtId="0" fontId="35" fillId="0" borderId="43" xfId="2" applyFont="1" applyBorder="1" applyAlignment="1">
      <alignment horizontal="center" vertical="distributed"/>
    </xf>
    <xf numFmtId="0" fontId="35" fillId="0" borderId="44" xfId="2" applyFont="1" applyBorder="1" applyAlignment="1">
      <alignment horizontal="center" vertical="distributed"/>
    </xf>
    <xf numFmtId="0" fontId="35" fillId="0" borderId="45" xfId="2" applyFont="1" applyBorder="1" applyAlignment="1">
      <alignment horizontal="center" vertical="distributed"/>
    </xf>
    <xf numFmtId="0" fontId="65" fillId="2" borderId="77" xfId="6" applyFont="1" applyFill="1" applyBorder="1" applyAlignment="1">
      <alignment vertical="center" wrapText="1"/>
    </xf>
    <xf numFmtId="0" fontId="65" fillId="2" borderId="78" xfId="6" applyFont="1" applyFill="1" applyBorder="1" applyAlignment="1">
      <alignment vertical="center" wrapText="1"/>
    </xf>
    <xf numFmtId="0" fontId="68" fillId="2" borderId="0" xfId="6" applyFont="1" applyFill="1" applyAlignment="1">
      <alignment horizontal="left" vertical="center" wrapText="1"/>
    </xf>
    <xf numFmtId="0" fontId="72" fillId="2" borderId="0" xfId="6" applyFont="1" applyFill="1" applyAlignment="1">
      <alignment horizontal="left" vertical="center" wrapText="1"/>
    </xf>
    <xf numFmtId="0" fontId="67" fillId="2" borderId="75" xfId="6" applyFont="1" applyFill="1" applyBorder="1" applyAlignment="1">
      <alignment horizontal="center" vertical="center" wrapText="1"/>
    </xf>
    <xf numFmtId="0" fontId="65" fillId="2" borderId="53" xfId="6" applyFont="1" applyFill="1" applyBorder="1" applyAlignment="1">
      <alignment horizontal="center" vertical="center" wrapText="1"/>
    </xf>
    <xf numFmtId="0" fontId="67" fillId="2" borderId="76" xfId="6" applyFont="1" applyFill="1" applyBorder="1" applyAlignment="1">
      <alignment horizontal="center" vertical="center"/>
    </xf>
    <xf numFmtId="0" fontId="10" fillId="0" borderId="22" xfId="6" applyBorder="1"/>
    <xf numFmtId="0" fontId="67" fillId="2" borderId="43" xfId="6" applyFont="1" applyFill="1" applyBorder="1" applyAlignment="1">
      <alignment horizontal="center" vertical="center"/>
    </xf>
    <xf numFmtId="0" fontId="65" fillId="0" borderId="44" xfId="6" applyFont="1" applyBorder="1" applyAlignment="1">
      <alignment horizontal="center" vertical="center"/>
    </xf>
    <xf numFmtId="0" fontId="65" fillId="0" borderId="45" xfId="6" applyFont="1" applyBorder="1" applyAlignment="1">
      <alignment horizontal="center" vertical="center"/>
    </xf>
    <xf numFmtId="0" fontId="65" fillId="2" borderId="76" xfId="6" applyFont="1" applyFill="1" applyBorder="1" applyAlignment="1">
      <alignment vertical="center" wrapText="1"/>
    </xf>
    <xf numFmtId="0" fontId="65" fillId="2" borderId="22" xfId="6" applyFont="1" applyFill="1" applyBorder="1" applyAlignment="1">
      <alignment vertical="center" wrapText="1"/>
    </xf>
  </cellXfs>
  <cellStyles count="8">
    <cellStyle name="一般" xfId="0" builtinId="0"/>
    <cellStyle name="一般 2" xfId="1" xr:uid="{00000000-0005-0000-0000-000001000000}"/>
    <cellStyle name="一般 3" xfId="2" xr:uid="{00000000-0005-0000-0000-000002000000}"/>
    <cellStyle name="一般 4" xfId="4" xr:uid="{00000000-0005-0000-0000-000003000000}"/>
    <cellStyle name="一般 5" xfId="6" xr:uid="{00000000-0005-0000-0000-000004000000}"/>
    <cellStyle name="千分位" xfId="3" builtinId="3"/>
    <cellStyle name="千分位 2" xfId="5" xr:uid="{00000000-0005-0000-0000-000006000000}"/>
    <cellStyle name="千分位[0] 2" xfId="7" xr:uid="{00000000-0005-0000-0000-000007000000}"/>
  </cellStyles>
  <dxfs count="6">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2" defaultPivotStyle="PivotStyleLight16"/>
  <colors>
    <mruColors>
      <color rgb="FF0000FF"/>
      <color rgb="FFFFFFCC"/>
      <color rgb="FFFFF3FF"/>
      <color rgb="FFCDFFDA"/>
      <color rgb="FFFFFBEF"/>
      <color rgb="FFFFCCFF"/>
      <color rgb="FFFF99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126207</xdr:rowOff>
    </xdr:from>
    <xdr:to>
      <xdr:col>3</xdr:col>
      <xdr:colOff>18637</xdr:colOff>
      <xdr:row>1</xdr:row>
      <xdr:rowOff>542925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1" y="126207"/>
          <a:ext cx="1044161" cy="8929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9525</xdr:rowOff>
    </xdr:from>
    <xdr:to>
      <xdr:col>1</xdr:col>
      <xdr:colOff>9525</xdr:colOff>
      <xdr:row>5</xdr:row>
      <xdr:rowOff>9525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0" y="514350"/>
          <a:ext cx="68580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200025</xdr:colOff>
      <xdr:row>2</xdr:row>
      <xdr:rowOff>9525</xdr:rowOff>
    </xdr:from>
    <xdr:to>
      <xdr:col>1</xdr:col>
      <xdr:colOff>85725</xdr:colOff>
      <xdr:row>3</xdr:row>
      <xdr:rowOff>19050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xdr:row>
      <xdr:rowOff>142554</xdr:rowOff>
    </xdr:from>
    <xdr:ext cx="428835" cy="161070"/>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0" y="799779"/>
          <a:ext cx="428835"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xdr:from>
      <xdr:col>0</xdr:col>
      <xdr:colOff>0</xdr:colOff>
      <xdr:row>36</xdr:row>
      <xdr:rowOff>19050</xdr:rowOff>
    </xdr:from>
    <xdr:to>
      <xdr:col>1</xdr:col>
      <xdr:colOff>9525</xdr:colOff>
      <xdr:row>39</xdr:row>
      <xdr:rowOff>9525</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0" y="5019675"/>
          <a:ext cx="68580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190500</xdr:colOff>
      <xdr:row>36</xdr:row>
      <xdr:rowOff>9525</xdr:rowOff>
    </xdr:from>
    <xdr:to>
      <xdr:col>0</xdr:col>
      <xdr:colOff>666750</xdr:colOff>
      <xdr:row>37</xdr:row>
      <xdr:rowOff>19050</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190500" y="5010150"/>
          <a:ext cx="476250"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oneCellAnchor>
    <xdr:from>
      <xdr:col>0</xdr:col>
      <xdr:colOff>0</xdr:colOff>
      <xdr:row>38</xdr:row>
      <xdr:rowOff>0</xdr:rowOff>
    </xdr:from>
    <xdr:ext cx="428835" cy="161070"/>
    <xdr:sp macro="" textlink="">
      <xdr:nvSpPr>
        <xdr:cNvPr id="7" name="Text Box 6">
          <a:extLst>
            <a:ext uri="{FF2B5EF4-FFF2-40B4-BE49-F238E27FC236}">
              <a16:creationId xmlns:a16="http://schemas.microsoft.com/office/drawing/2014/main" id="{00000000-0008-0000-0400-000007000000}"/>
            </a:ext>
          </a:extLst>
        </xdr:cNvPr>
        <xdr:cNvSpPr txBox="1">
          <a:spLocks noChangeArrowheads="1"/>
        </xdr:cNvSpPr>
      </xdr:nvSpPr>
      <xdr:spPr bwMode="auto">
        <a:xfrm>
          <a:off x="0" y="5305425"/>
          <a:ext cx="428835" cy="161070"/>
        </a:xfrm>
        <a:prstGeom prst="rect">
          <a:avLst/>
        </a:prstGeom>
        <a:noFill/>
        <a:ln w="9525">
          <a:noFill/>
          <a:miter lim="800000"/>
          <a:headEnd/>
          <a:tailEnd/>
        </a:ln>
      </xdr:spPr>
      <xdr:txBody>
        <a:bodyPr wrap="none" lIns="18288" tIns="27432" rIns="0" bIns="0" anchor="t" upright="1">
          <a:spAutoFit/>
        </a:bodyPr>
        <a:lstStyle/>
        <a:p>
          <a:pPr algn="l" rtl="0">
            <a:defRPr sz="1000"/>
          </a:pPr>
          <a:r>
            <a:rPr lang="zh-TW" altLang="en-US" sz="800" b="0" i="0" u="none" strike="noStrike" baseline="0">
              <a:solidFill>
                <a:srgbClr val="000000"/>
              </a:solidFill>
              <a:latin typeface="標楷體"/>
              <a:ea typeface="標楷體"/>
            </a:rPr>
            <a:t>投保日數</a:t>
          </a:r>
        </a:p>
      </xdr:txBody>
    </xdr:sp>
    <xdr:clientData/>
  </xdr:oneCellAnchor>
  <xdr:twoCellAnchor editAs="oneCell">
    <xdr:from>
      <xdr:col>0</xdr:col>
      <xdr:colOff>200025</xdr:colOff>
      <xdr:row>2</xdr:row>
      <xdr:rowOff>9525</xdr:rowOff>
    </xdr:from>
    <xdr:to>
      <xdr:col>1</xdr:col>
      <xdr:colOff>85725</xdr:colOff>
      <xdr:row>3</xdr:row>
      <xdr:rowOff>19050</xdr:rowOff>
    </xdr:to>
    <xdr:sp macro="" textlink="">
      <xdr:nvSpPr>
        <xdr:cNvPr id="8" name="Text Box 7">
          <a:extLst>
            <a:ext uri="{FF2B5EF4-FFF2-40B4-BE49-F238E27FC236}">
              <a16:creationId xmlns:a16="http://schemas.microsoft.com/office/drawing/2014/main" id="{00000000-0008-0000-0400-000008000000}"/>
            </a:ext>
          </a:extLst>
        </xdr:cNvPr>
        <xdr:cNvSpPr txBox="1">
          <a:spLocks noChangeArrowheads="1"/>
        </xdr:cNvSpPr>
      </xdr:nvSpPr>
      <xdr:spPr bwMode="auto">
        <a:xfrm>
          <a:off x="200025" y="514350"/>
          <a:ext cx="561975" cy="161925"/>
        </a:xfrm>
        <a:prstGeom prst="rect">
          <a:avLst/>
        </a:prstGeom>
        <a:noFill/>
        <a:ln w="9525">
          <a:noFill/>
          <a:miter lim="800000"/>
          <a:headEnd/>
          <a:tailEnd/>
        </a:ln>
      </xdr:spPr>
      <xdr:txBody>
        <a:bodyPr vertOverflow="clip" wrap="square" lIns="27432" tIns="27432" rIns="0" bIns="0" anchor="t" upright="1"/>
        <a:lstStyle/>
        <a:p>
          <a:pPr algn="l" rtl="0">
            <a:defRPr sz="1000"/>
          </a:pPr>
          <a:r>
            <a:rPr lang="zh-TW" altLang="en-US" sz="800" b="0" i="0" u="none" strike="noStrike" baseline="0">
              <a:solidFill>
                <a:srgbClr val="000000"/>
              </a:solidFill>
              <a:latin typeface="標楷體"/>
              <a:ea typeface="標楷體"/>
            </a:rPr>
            <a:t>投保薪資</a:t>
          </a:r>
        </a:p>
      </xdr:txBody>
    </xdr:sp>
    <xdr:clientData/>
  </xdr:twoCellAnchor>
  <xdr:twoCellAnchor>
    <xdr:from>
      <xdr:col>0</xdr:col>
      <xdr:colOff>66764</xdr:colOff>
      <xdr:row>69</xdr:row>
      <xdr:rowOff>29160</xdr:rowOff>
    </xdr:from>
    <xdr:to>
      <xdr:col>27</xdr:col>
      <xdr:colOff>262424</xdr:colOff>
      <xdr:row>75</xdr:row>
      <xdr:rowOff>203720</xdr:rowOff>
    </xdr:to>
    <xdr:sp macro="" textlink="">
      <xdr:nvSpPr>
        <xdr:cNvPr id="9" name="文字方塊 8">
          <a:extLst>
            <a:ext uri="{FF2B5EF4-FFF2-40B4-BE49-F238E27FC236}">
              <a16:creationId xmlns:a16="http://schemas.microsoft.com/office/drawing/2014/main" id="{00000000-0008-0000-0400-000009000000}"/>
            </a:ext>
          </a:extLst>
        </xdr:cNvPr>
        <xdr:cNvSpPr txBox="1"/>
      </xdr:nvSpPr>
      <xdr:spPr>
        <a:xfrm>
          <a:off x="66764" y="9487485"/>
          <a:ext cx="13997385" cy="1146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indent="-228600">
            <a:buFont typeface="+mj-ea"/>
            <a:buAutoNum type="ea1ChtPeriod"/>
          </a:pPr>
          <a:r>
            <a:rPr lang="zh-TW" altLang="en-US" sz="800">
              <a:solidFill>
                <a:sysClr val="windowText" lastClr="000000"/>
              </a:solidFill>
            </a:rPr>
            <a:t>勞工保險條例第</a:t>
          </a:r>
          <a:r>
            <a:rPr lang="en-US" altLang="zh-TW" sz="800">
              <a:solidFill>
                <a:sysClr val="windowText" lastClr="000000"/>
              </a:solidFill>
            </a:rPr>
            <a:t>6</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5</a:t>
          </a:r>
          <a:r>
            <a:rPr lang="zh-TW" altLang="en-US" sz="800">
              <a:solidFill>
                <a:sysClr val="windowText" lastClr="000000"/>
              </a:solidFill>
            </a:rPr>
            <a:t>款及第</a:t>
          </a:r>
          <a:r>
            <a:rPr lang="en-US" altLang="zh-TW" sz="800">
              <a:solidFill>
                <a:sysClr val="windowText" lastClr="000000"/>
              </a:solidFill>
            </a:rPr>
            <a:t>8</a:t>
          </a:r>
          <a:r>
            <a:rPr lang="zh-TW" altLang="en-US" sz="800">
              <a:solidFill>
                <a:sysClr val="windowText" lastClr="000000"/>
              </a:solidFill>
            </a:rPr>
            <a:t>條第</a:t>
          </a:r>
          <a:r>
            <a:rPr lang="en-US" altLang="zh-TW" sz="800">
              <a:solidFill>
                <a:sysClr val="windowText" lastClr="000000"/>
              </a:solidFill>
            </a:rPr>
            <a:t>1</a:t>
          </a:r>
          <a:r>
            <a:rPr lang="zh-TW" altLang="en-US" sz="800">
              <a:solidFill>
                <a:sysClr val="windowText" lastClr="000000"/>
              </a:solidFill>
            </a:rPr>
            <a:t>項第</a:t>
          </a:r>
          <a:r>
            <a:rPr lang="en-US" altLang="zh-TW" sz="800">
              <a:solidFill>
                <a:sysClr val="windowText" lastClr="000000"/>
              </a:solidFill>
            </a:rPr>
            <a:t>1</a:t>
          </a:r>
          <a:r>
            <a:rPr lang="zh-TW" altLang="en-US" sz="800">
              <a:solidFill>
                <a:sysClr val="windowText" lastClr="000000"/>
              </a:solidFill>
            </a:rPr>
            <a:t>款至第</a:t>
          </a:r>
          <a:r>
            <a:rPr lang="en-US" altLang="zh-TW" sz="800">
              <a:solidFill>
                <a:sysClr val="windowText" lastClr="000000"/>
              </a:solidFill>
            </a:rPr>
            <a:t>3</a:t>
          </a:r>
          <a:r>
            <a:rPr lang="zh-TW" altLang="en-US" sz="800">
              <a:solidFill>
                <a:sysClr val="windowText" lastClr="000000"/>
              </a:solidFill>
            </a:rPr>
            <a:t>款規定之被保險人同時符合就業保險法第</a:t>
          </a:r>
          <a:r>
            <a:rPr lang="en-US" altLang="zh-TW" sz="800">
              <a:solidFill>
                <a:sysClr val="windowText" lastClr="000000"/>
              </a:solidFill>
            </a:rPr>
            <a:t>5</a:t>
          </a:r>
          <a:r>
            <a:rPr lang="zh-TW" altLang="en-US" sz="800">
              <a:solidFill>
                <a:sysClr val="windowText" lastClr="000000"/>
              </a:solidFill>
            </a:rPr>
            <a:t>條規定者，適用本表負擔保險費。</a:t>
          </a:r>
          <a:endParaRPr lang="en-US" altLang="zh-TW" sz="800">
            <a:solidFill>
              <a:sysClr val="windowText" lastClr="000000"/>
            </a:solidFill>
          </a:endParaRPr>
        </a:p>
        <a:p>
          <a:pPr marL="228600" indent="-228600">
            <a:buFont typeface="+mj-ea"/>
            <a:buAutoNum type="ea1ChtPeriod"/>
          </a:pPr>
          <a:r>
            <a:rPr lang="zh-TW" altLang="en-US" sz="800">
              <a:solidFill>
                <a:sysClr val="windowText" lastClr="000000"/>
              </a:solidFill>
            </a:rPr>
            <a:t>勞工保險普通事故保險費率自</a:t>
          </a:r>
          <a:r>
            <a:rPr lang="en-US" altLang="zh-TW" sz="800">
              <a:solidFill>
                <a:sysClr val="windowText" lastClr="000000"/>
              </a:solidFill>
            </a:rPr>
            <a:t>110</a:t>
          </a:r>
          <a:r>
            <a:rPr lang="zh-TW" altLang="en-US" sz="800">
              <a:solidFill>
                <a:sysClr val="windowText" lastClr="000000"/>
              </a:solidFill>
            </a:rPr>
            <a:t>年</a:t>
          </a:r>
          <a:r>
            <a:rPr lang="en-US" altLang="zh-TW" sz="800">
              <a:solidFill>
                <a:sysClr val="windowText" lastClr="000000"/>
              </a:solidFill>
            </a:rPr>
            <a:t>1</a:t>
          </a:r>
          <a:r>
            <a:rPr lang="zh-TW" altLang="en-US" sz="800">
              <a:solidFill>
                <a:sysClr val="windowText" lastClr="000000"/>
              </a:solidFill>
            </a:rPr>
            <a:t>月</a:t>
          </a:r>
          <a:r>
            <a:rPr lang="en-US" altLang="zh-TW" sz="800">
              <a:solidFill>
                <a:sysClr val="windowText" lastClr="000000"/>
              </a:solidFill>
            </a:rPr>
            <a:t>1</a:t>
          </a:r>
          <a:r>
            <a:rPr lang="zh-TW" altLang="en-US" sz="800">
              <a:solidFill>
                <a:sysClr val="windowText" lastClr="000000"/>
              </a:solidFill>
            </a:rPr>
            <a:t>日起由</a:t>
          </a:r>
          <a:r>
            <a:rPr lang="en-US" altLang="zh-TW" sz="800">
              <a:solidFill>
                <a:sysClr val="windowText" lastClr="000000"/>
              </a:solidFill>
            </a:rPr>
            <a:t>11%</a:t>
          </a:r>
          <a:r>
            <a:rPr lang="zh-TW" altLang="en-US" sz="800">
              <a:solidFill>
                <a:sysClr val="windowText" lastClr="000000"/>
              </a:solidFill>
            </a:rPr>
            <a:t>調整為</a:t>
          </a:r>
          <a:r>
            <a:rPr lang="en-US" altLang="zh-TW" sz="800">
              <a:solidFill>
                <a:sysClr val="windowText" lastClr="000000"/>
              </a:solidFill>
            </a:rPr>
            <a:t>11.5%</a:t>
          </a:r>
          <a:r>
            <a:rPr lang="zh-TW" altLang="en-US" sz="800">
              <a:solidFill>
                <a:sysClr val="windowText" lastClr="000000"/>
              </a:solidFill>
            </a:rPr>
            <a:t>，適用就業保險法之勞工保險被保險人，其勞工保險普通事故保險費率依該法</a:t>
          </a:r>
          <a:r>
            <a:rPr lang="en-US" altLang="zh-TW" sz="800">
              <a:solidFill>
                <a:sysClr val="windowText" lastClr="000000"/>
              </a:solidFill>
            </a:rPr>
            <a:t>41</a:t>
          </a:r>
          <a:r>
            <a:rPr lang="zh-TW" altLang="en-US" sz="800">
              <a:solidFill>
                <a:sysClr val="windowText" lastClr="000000"/>
              </a:solidFill>
            </a:rPr>
            <a:t>條第</a:t>
          </a:r>
          <a:r>
            <a:rPr lang="en-US" altLang="zh-TW" sz="800">
              <a:solidFill>
                <a:sysClr val="windowText" lastClr="000000"/>
              </a:solidFill>
            </a:rPr>
            <a:t>2</a:t>
          </a:r>
          <a:r>
            <a:rPr lang="zh-TW" altLang="en-US" sz="800">
              <a:solidFill>
                <a:sysClr val="windowText" lastClr="000000"/>
              </a:solidFill>
            </a:rPr>
            <a:t>項規定調降</a:t>
          </a:r>
          <a:r>
            <a:rPr lang="en-US" altLang="zh-TW" sz="800">
              <a:solidFill>
                <a:sysClr val="windowText" lastClr="000000"/>
              </a:solidFill>
            </a:rPr>
            <a:t>1%</a:t>
          </a:r>
          <a:r>
            <a:rPr lang="zh-TW" altLang="en-US" sz="800">
              <a:solidFill>
                <a:sysClr val="windowText" lastClr="000000"/>
              </a:solidFill>
            </a:rPr>
            <a:t>，亦即表列保險費金額係依現行勞工保險普通事故保險費率</a:t>
          </a:r>
          <a:r>
            <a:rPr lang="en-US" altLang="zh-TW" sz="800">
              <a:solidFill>
                <a:sysClr val="windowText" lastClr="000000"/>
              </a:solidFill>
            </a:rPr>
            <a:t>10.5%</a:t>
          </a:r>
          <a:r>
            <a:rPr lang="zh-TW" altLang="en-US" sz="800">
              <a:solidFill>
                <a:sysClr val="windowText" lastClr="000000"/>
              </a:solidFill>
            </a:rPr>
            <a:t>，就業保險費率</a:t>
          </a:r>
          <a:r>
            <a:rPr lang="en-US" altLang="zh-TW" sz="800">
              <a:solidFill>
                <a:sysClr val="windowText" lastClr="000000"/>
              </a:solidFill>
            </a:rPr>
            <a:t>1%</a:t>
          </a:r>
          <a:r>
            <a:rPr lang="zh-TW" altLang="en-US" sz="800">
              <a:solidFill>
                <a:sysClr val="windowText" lastClr="000000"/>
              </a:solidFill>
            </a:rPr>
            <a:t>，按被保險人負擔</a:t>
          </a:r>
          <a:r>
            <a:rPr lang="en-US" altLang="zh-TW" sz="800">
              <a:solidFill>
                <a:sysClr val="windowText" lastClr="000000"/>
              </a:solidFill>
            </a:rPr>
            <a:t>20%</a:t>
          </a:r>
          <a:r>
            <a:rPr lang="zh-TW" altLang="en-US" sz="800">
              <a:solidFill>
                <a:sysClr val="windowText" lastClr="000000"/>
              </a:solidFill>
            </a:rPr>
            <a:t>，投保單位負擔</a:t>
          </a:r>
          <a:r>
            <a:rPr lang="en-US" altLang="zh-TW" sz="800">
              <a:solidFill>
                <a:sysClr val="windowText" lastClr="000000"/>
              </a:solidFill>
            </a:rPr>
            <a:t>70%</a:t>
          </a:r>
          <a:r>
            <a:rPr lang="zh-TW" altLang="en-US" sz="800">
              <a:solidFill>
                <a:sysClr val="windowText" lastClr="000000"/>
              </a:solidFill>
            </a:rPr>
            <a:t>之比例計算。</a:t>
          </a:r>
          <a:endParaRPr lang="en-US" altLang="zh-TW" sz="800">
            <a:solidFill>
              <a:sysClr val="windowText" lastClr="000000"/>
            </a:solidFill>
          </a:endParaRPr>
        </a:p>
        <a:p>
          <a:pPr marL="228600" indent="-228600">
            <a:buFont typeface="+mj-ea"/>
            <a:buAutoNum type="ea1ChtPeriod"/>
          </a:pPr>
          <a:r>
            <a:rPr lang="zh-TW" altLang="en-US" sz="800">
              <a:solidFill>
                <a:sysClr val="windowText" lastClr="000000"/>
              </a:solidFill>
            </a:rPr>
            <a:t>本表投保薪資等級金額錄自勞動部</a:t>
          </a:r>
          <a:r>
            <a:rPr lang="en-US" altLang="zh-TW" sz="800">
              <a:solidFill>
                <a:sysClr val="windowText" lastClr="000000"/>
              </a:solidFill>
            </a:rPr>
            <a:t>109</a:t>
          </a:r>
          <a:r>
            <a:rPr lang="zh-TW" altLang="en-US" sz="800">
              <a:solidFill>
                <a:sysClr val="windowText" lastClr="000000"/>
              </a:solidFill>
            </a:rPr>
            <a:t>年</a:t>
          </a:r>
          <a:r>
            <a:rPr lang="en-US" altLang="zh-TW" sz="800" baseline="0">
              <a:solidFill>
                <a:sysClr val="windowText" lastClr="000000"/>
              </a:solidFill>
            </a:rPr>
            <a:t>11</a:t>
          </a:r>
          <a:r>
            <a:rPr lang="zh-TW" altLang="en-US" sz="800">
              <a:solidFill>
                <a:sysClr val="windowText" lastClr="000000"/>
              </a:solidFill>
            </a:rPr>
            <a:t>月</a:t>
          </a:r>
          <a:r>
            <a:rPr lang="en-US" altLang="zh-TW" sz="800" baseline="0">
              <a:solidFill>
                <a:sysClr val="windowText" lastClr="000000"/>
              </a:solidFill>
            </a:rPr>
            <a:t>5</a:t>
          </a:r>
          <a:r>
            <a:rPr lang="zh-TW" altLang="en-US" sz="800" baseline="0">
              <a:solidFill>
                <a:sysClr val="windowText" lastClr="000000"/>
              </a:solidFill>
            </a:rPr>
            <a:t>日</a:t>
          </a:r>
          <a:r>
            <a:rPr lang="zh-TW" altLang="en-US" sz="800">
              <a:solidFill>
                <a:sysClr val="windowText" lastClr="000000"/>
              </a:solidFill>
            </a:rPr>
            <a:t>勞動保</a:t>
          </a:r>
          <a:r>
            <a:rPr lang="en-US" altLang="zh-TW" sz="800">
              <a:solidFill>
                <a:sysClr val="windowText" lastClr="000000"/>
              </a:solidFill>
            </a:rPr>
            <a:t>2</a:t>
          </a:r>
          <a:r>
            <a:rPr lang="zh-TW" altLang="en-US" sz="800">
              <a:solidFill>
                <a:sysClr val="windowText" lastClr="000000"/>
              </a:solidFill>
            </a:rPr>
            <a:t>字第</a:t>
          </a:r>
          <a:r>
            <a:rPr lang="en-US" altLang="zh-TW" sz="800">
              <a:solidFill>
                <a:sysClr val="windowText" lastClr="000000"/>
              </a:solidFill>
            </a:rPr>
            <a:t>1090140493</a:t>
          </a:r>
          <a:r>
            <a:rPr lang="zh-TW" altLang="en-US" sz="800">
              <a:solidFill>
                <a:sysClr val="windowText" lastClr="000000"/>
              </a:solidFill>
            </a:rPr>
            <a:t>號令修正發布之「勞工保險投保薪資分級表」。</a:t>
          </a:r>
          <a:endParaRPr lang="en-US" altLang="zh-TW" sz="800">
            <a:solidFill>
              <a:sysClr val="windowText" lastClr="000000"/>
            </a:solidFill>
          </a:endParaRPr>
        </a:p>
        <a:p>
          <a:pPr marL="228600" indent="-228600">
            <a:buFont typeface="+mj-ea"/>
            <a:buAutoNum type="ea1ChtPeriod"/>
          </a:pPr>
          <a:r>
            <a:rPr lang="zh-TW" altLang="en-US" sz="800">
              <a:solidFill>
                <a:sysClr val="windowText" lastClr="000000"/>
              </a:solidFill>
            </a:rPr>
            <a:t>有關被保險人與投保單位應負擔之勞工保險普通事故保險費、職業災害保險費及就業保險費詳細金額，請利用本局網站</a:t>
          </a:r>
          <a:r>
            <a:rPr lang="en-US" altLang="zh-TW" sz="800">
              <a:solidFill>
                <a:sysClr val="windowText" lastClr="000000"/>
              </a:solidFill>
            </a:rPr>
            <a:t>(www.bli.gov.tw)</a:t>
          </a:r>
          <a:r>
            <a:rPr lang="zh-TW" altLang="en-US" sz="800">
              <a:solidFill>
                <a:sysClr val="windowText" lastClr="000000"/>
              </a:solidFill>
            </a:rPr>
            <a:t>首頁</a:t>
          </a:r>
          <a:r>
            <a:rPr lang="en-US" altLang="zh-TW" sz="800">
              <a:solidFill>
                <a:sysClr val="windowText" lastClr="000000"/>
              </a:solidFill>
            </a:rPr>
            <a:t>-</a:t>
          </a:r>
          <a:r>
            <a:rPr lang="zh-TW" altLang="en-US" sz="800">
              <a:solidFill>
                <a:sysClr val="windowText" lastClr="000000"/>
              </a:solidFill>
            </a:rPr>
            <a:t>大家常用的服務</a:t>
          </a:r>
          <a:r>
            <a:rPr lang="en-US" altLang="zh-TW" sz="800">
              <a:solidFill>
                <a:sysClr val="windowText" lastClr="000000"/>
              </a:solidFill>
            </a:rPr>
            <a:t>/</a:t>
          </a:r>
          <a:r>
            <a:rPr lang="zh-TW" altLang="en-US" sz="800">
              <a:solidFill>
                <a:sysClr val="windowText" lastClr="000000"/>
              </a:solidFill>
            </a:rPr>
            <a:t>常用書表下載</a:t>
          </a:r>
          <a:r>
            <a:rPr lang="en-US" altLang="zh-TW" sz="800">
              <a:solidFill>
                <a:sysClr val="windowText" lastClr="000000"/>
              </a:solidFill>
            </a:rPr>
            <a:t>/</a:t>
          </a:r>
          <a:r>
            <a:rPr lang="zh-TW" altLang="en-US" sz="800">
              <a:solidFill>
                <a:sysClr val="windowText" lastClr="000000"/>
              </a:solidFill>
            </a:rPr>
            <a:t>保險費分擔表</a:t>
          </a:r>
          <a:r>
            <a:rPr lang="en-US" altLang="zh-TW" sz="800">
              <a:solidFill>
                <a:sysClr val="windowText" lastClr="000000"/>
              </a:solidFill>
            </a:rPr>
            <a:t>/</a:t>
          </a:r>
          <a:r>
            <a:rPr lang="zh-TW" altLang="en-US" sz="800">
              <a:solidFill>
                <a:sysClr val="windowText" lastClr="000000"/>
              </a:solidFill>
            </a:rPr>
            <a:t>一般單位保險費分擔金額表查詢， 或利用便民服務</a:t>
          </a:r>
          <a:r>
            <a:rPr lang="en-US" altLang="zh-TW" sz="800">
              <a:solidFill>
                <a:sysClr val="windowText" lastClr="000000"/>
              </a:solidFill>
            </a:rPr>
            <a:t>/</a:t>
          </a:r>
          <a:r>
            <a:rPr lang="zh-TW" altLang="en-US" sz="800">
              <a:solidFill>
                <a:sysClr val="windowText" lastClr="000000"/>
              </a:solidFill>
            </a:rPr>
            <a:t>簡易試算</a:t>
          </a:r>
          <a:r>
            <a:rPr lang="en-US" altLang="zh-TW" sz="800">
              <a:solidFill>
                <a:sysClr val="windowText" lastClr="000000"/>
              </a:solidFill>
            </a:rPr>
            <a:t>/</a:t>
          </a:r>
          <a:r>
            <a:rPr lang="zh-TW" altLang="en-US" sz="800">
              <a:solidFill>
                <a:sysClr val="windowText" lastClr="000000"/>
              </a:solidFill>
            </a:rPr>
            <a:t>勞保、就保個人保險費試算項下查詢。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elizawu\AppData\Local\Microsoft\Windows\Temporary%20Internet%20Files\Content.Outlook\NXJHRQ80\0820%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lizawu\AppData\Local\Microsoft\Windows\Temporary%20Internet%20Files\Content.Outlook\NXJHRQ80\0820%20(0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aa621621\Desktop\&#31934;&#23526;\&#32147;&#36027;&#34920;08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31038;&#21312;&#20581;&#24247;&#32068;\&#19968;&#31185;\01.&#38928;&#38450;&#21450;&#24310;&#32233;&#22833;&#33021;-&#38263;&#32773;&#36939;&#21205;\19-&#21069;&#30651;&#35336;&#30059;-&#37504;&#39662;&#20581;&#36523;&#20465;&#27138;&#37096;\&#9679;112&#24180;&#24230;&#35036;&#21161;&#22320;&#26041;&#25919;&#24220;&#36774;&#29702;&#12300;110&#33267;111&#24180;&#37504;&#39662;&#20581;&#36523;&#20465;&#27138;&#37096;&#25818;&#40670;&#24460;&#32396;&#29151;&#36939;&#35336;&#30059;&#12301;\1.&#35036;&#21161;&#38920;&#30693;\110&#33267;111&#24180;&#35036;&#21161;&#22320;&#26041;&#25919;&#24220;&#36774;&#29702;&#37504;&#39662;&#20581;&#36523;&#20465;&#27138;&#37096;&#25818;&#40670;&#24460;&#32396;&#29151;&#36939;&#35336;&#30059;(112-113&#24180;)&#32147;&#36027;&#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工作酬金"/>
      <sheetName val="醫院"/>
      <sheetName val="清單"/>
    </sheetNames>
    <sheetDataSet>
      <sheetData sheetId="0"/>
      <sheetData sheetId="1">
        <row r="5">
          <cell r="D5">
            <v>35750</v>
          </cell>
        </row>
      </sheetData>
      <sheetData sheetId="2"/>
      <sheetData sheetId="3">
        <row r="5">
          <cell r="D5">
            <v>39560</v>
          </cell>
        </row>
      </sheetData>
      <sheetData sheetId="4">
        <row r="2">
          <cell r="M2">
            <v>22000</v>
          </cell>
          <cell r="N2">
            <v>997</v>
          </cell>
          <cell r="O2">
            <v>1320</v>
          </cell>
          <cell r="P2">
            <v>1617</v>
          </cell>
          <cell r="Q2" t="str">
            <v>外聘</v>
          </cell>
        </row>
        <row r="3">
          <cell r="M3">
            <v>22800</v>
          </cell>
          <cell r="N3">
            <v>1033</v>
          </cell>
          <cell r="O3">
            <v>1368</v>
          </cell>
          <cell r="P3">
            <v>1676</v>
          </cell>
          <cell r="Q3" t="str">
            <v>內聘</v>
          </cell>
        </row>
        <row r="4">
          <cell r="M4">
            <v>24000</v>
          </cell>
          <cell r="N4">
            <v>1087</v>
          </cell>
          <cell r="O4">
            <v>1440</v>
          </cell>
          <cell r="P4">
            <v>1764</v>
          </cell>
        </row>
        <row r="5">
          <cell r="M5">
            <v>25200</v>
          </cell>
          <cell r="N5">
            <v>1142</v>
          </cell>
          <cell r="O5">
            <v>1512</v>
          </cell>
          <cell r="P5">
            <v>1852</v>
          </cell>
        </row>
        <row r="6">
          <cell r="M6">
            <v>26400</v>
          </cell>
          <cell r="N6">
            <v>1196</v>
          </cell>
          <cell r="O6">
            <v>1584</v>
          </cell>
          <cell r="P6">
            <v>1941</v>
          </cell>
        </row>
        <row r="7">
          <cell r="M7">
            <v>27600</v>
          </cell>
          <cell r="N7">
            <v>1250</v>
          </cell>
          <cell r="O7">
            <v>1656</v>
          </cell>
          <cell r="P7">
            <v>2028</v>
          </cell>
        </row>
        <row r="8">
          <cell r="M8">
            <v>28800</v>
          </cell>
          <cell r="N8">
            <v>1305</v>
          </cell>
          <cell r="O8">
            <v>1728</v>
          </cell>
          <cell r="P8">
            <v>2117</v>
          </cell>
        </row>
        <row r="9">
          <cell r="M9">
            <v>30300</v>
          </cell>
          <cell r="N9">
            <v>1373</v>
          </cell>
          <cell r="O9">
            <v>1818</v>
          </cell>
          <cell r="P9">
            <v>2227</v>
          </cell>
        </row>
        <row r="10">
          <cell r="M10">
            <v>31800</v>
          </cell>
          <cell r="N10">
            <v>1441</v>
          </cell>
          <cell r="O10">
            <v>1908</v>
          </cell>
          <cell r="P10">
            <v>2338</v>
          </cell>
        </row>
        <row r="11">
          <cell r="M11">
            <v>33300</v>
          </cell>
          <cell r="N11">
            <v>1509</v>
          </cell>
          <cell r="O11">
            <v>1998</v>
          </cell>
          <cell r="P11">
            <v>2447</v>
          </cell>
        </row>
        <row r="12">
          <cell r="M12">
            <v>34800</v>
          </cell>
          <cell r="N12">
            <v>1577</v>
          </cell>
          <cell r="O12">
            <v>2088</v>
          </cell>
          <cell r="P12">
            <v>2558</v>
          </cell>
        </row>
        <row r="13">
          <cell r="M13">
            <v>36300</v>
          </cell>
          <cell r="N13">
            <v>1645</v>
          </cell>
          <cell r="O13">
            <v>2178</v>
          </cell>
          <cell r="P13">
            <v>2668</v>
          </cell>
        </row>
        <row r="14">
          <cell r="M14">
            <v>38200</v>
          </cell>
          <cell r="N14">
            <v>1731</v>
          </cell>
          <cell r="O14">
            <v>2292</v>
          </cell>
          <cell r="P14">
            <v>2807</v>
          </cell>
        </row>
        <row r="15">
          <cell r="M15">
            <v>40100</v>
          </cell>
          <cell r="N15">
            <v>1817</v>
          </cell>
          <cell r="O15">
            <v>2406</v>
          </cell>
          <cell r="P15">
            <v>2948</v>
          </cell>
        </row>
        <row r="16">
          <cell r="M16">
            <v>42000</v>
          </cell>
          <cell r="N16">
            <v>1903</v>
          </cell>
          <cell r="O16">
            <v>2520</v>
          </cell>
          <cell r="P16">
            <v>3087</v>
          </cell>
        </row>
        <row r="17">
          <cell r="M17">
            <v>43900</v>
          </cell>
          <cell r="N17">
            <v>1989</v>
          </cell>
          <cell r="O17">
            <v>2634</v>
          </cell>
          <cell r="P17">
            <v>3226</v>
          </cell>
        </row>
        <row r="18">
          <cell r="M18">
            <v>45800</v>
          </cell>
          <cell r="N18">
            <v>2075</v>
          </cell>
          <cell r="O18">
            <v>2748</v>
          </cell>
          <cell r="P18">
            <v>3367</v>
          </cell>
        </row>
        <row r="19">
          <cell r="M19">
            <v>48200</v>
          </cell>
          <cell r="N19">
            <v>2184</v>
          </cell>
          <cell r="O19">
            <v>2892</v>
          </cell>
          <cell r="P19">
            <v>3367</v>
          </cell>
        </row>
        <row r="20">
          <cell r="M20">
            <v>50600</v>
          </cell>
          <cell r="N20">
            <v>2292</v>
          </cell>
          <cell r="O20">
            <v>3036</v>
          </cell>
          <cell r="P20">
            <v>3367</v>
          </cell>
        </row>
        <row r="21">
          <cell r="M21">
            <v>53000</v>
          </cell>
          <cell r="N21">
            <v>2401</v>
          </cell>
          <cell r="O21">
            <v>3180</v>
          </cell>
          <cell r="P21">
            <v>3367</v>
          </cell>
        </row>
        <row r="22">
          <cell r="M22">
            <v>55400</v>
          </cell>
          <cell r="N22">
            <v>2510</v>
          </cell>
          <cell r="O22">
            <v>3324</v>
          </cell>
          <cell r="P22">
            <v>3367</v>
          </cell>
        </row>
        <row r="23">
          <cell r="M23">
            <v>57800</v>
          </cell>
          <cell r="N23">
            <v>2619</v>
          </cell>
          <cell r="O23">
            <v>3468</v>
          </cell>
          <cell r="P23">
            <v>3367</v>
          </cell>
        </row>
        <row r="24">
          <cell r="M24">
            <v>60800</v>
          </cell>
          <cell r="N24">
            <v>2755</v>
          </cell>
          <cell r="O24">
            <v>3648</v>
          </cell>
          <cell r="P24">
            <v>3367</v>
          </cell>
        </row>
        <row r="25">
          <cell r="M25">
            <v>63800</v>
          </cell>
          <cell r="N25">
            <v>2890</v>
          </cell>
          <cell r="O25">
            <v>3828</v>
          </cell>
          <cell r="P25">
            <v>3367</v>
          </cell>
        </row>
        <row r="26">
          <cell r="M26">
            <v>66800</v>
          </cell>
          <cell r="N26">
            <v>3026</v>
          </cell>
          <cell r="O26">
            <v>4008</v>
          </cell>
          <cell r="P26">
            <v>3367</v>
          </cell>
        </row>
        <row r="27">
          <cell r="M27">
            <v>69800</v>
          </cell>
          <cell r="N27">
            <v>3162</v>
          </cell>
          <cell r="O27">
            <v>4188</v>
          </cell>
          <cell r="P27">
            <v>3367</v>
          </cell>
        </row>
        <row r="28">
          <cell r="M28">
            <v>72800</v>
          </cell>
          <cell r="N28">
            <v>3298</v>
          </cell>
          <cell r="O28">
            <v>4368</v>
          </cell>
          <cell r="P28">
            <v>3367</v>
          </cell>
        </row>
        <row r="29">
          <cell r="M29">
            <v>76500</v>
          </cell>
          <cell r="N29">
            <v>3466</v>
          </cell>
          <cell r="O29">
            <v>4590</v>
          </cell>
          <cell r="P29">
            <v>3367</v>
          </cell>
        </row>
        <row r="30">
          <cell r="M30">
            <v>80200</v>
          </cell>
          <cell r="N30">
            <v>3633</v>
          </cell>
          <cell r="O30">
            <v>4812</v>
          </cell>
          <cell r="P30">
            <v>3367</v>
          </cell>
        </row>
        <row r="31">
          <cell r="M31">
            <v>83900</v>
          </cell>
          <cell r="N31">
            <v>3801</v>
          </cell>
          <cell r="O31">
            <v>5034</v>
          </cell>
          <cell r="P31">
            <v>3367</v>
          </cell>
        </row>
        <row r="32">
          <cell r="M32">
            <v>87600</v>
          </cell>
          <cell r="N32">
            <v>3969</v>
          </cell>
          <cell r="O32">
            <v>5256</v>
          </cell>
          <cell r="P32">
            <v>3367</v>
          </cell>
        </row>
        <row r="33">
          <cell r="M33">
            <v>92100</v>
          </cell>
          <cell r="N33">
            <v>4173</v>
          </cell>
          <cell r="O33">
            <v>5526</v>
          </cell>
          <cell r="P33">
            <v>3367</v>
          </cell>
        </row>
        <row r="34">
          <cell r="M34">
            <v>96600</v>
          </cell>
          <cell r="N34">
            <v>4377</v>
          </cell>
          <cell r="O34">
            <v>5796</v>
          </cell>
          <cell r="P34">
            <v>3367</v>
          </cell>
        </row>
        <row r="35">
          <cell r="M35">
            <v>101100</v>
          </cell>
          <cell r="N35">
            <v>4580</v>
          </cell>
          <cell r="O35">
            <v>6066</v>
          </cell>
          <cell r="P35">
            <v>3367</v>
          </cell>
        </row>
        <row r="36">
          <cell r="M36">
            <v>105600</v>
          </cell>
          <cell r="N36">
            <v>4784</v>
          </cell>
          <cell r="O36">
            <v>6336</v>
          </cell>
          <cell r="P36">
            <v>3367</v>
          </cell>
        </row>
        <row r="37">
          <cell r="M37">
            <v>110100</v>
          </cell>
          <cell r="N37">
            <v>4988</v>
          </cell>
          <cell r="O37">
            <v>6606</v>
          </cell>
          <cell r="P37">
            <v>3367</v>
          </cell>
        </row>
        <row r="38">
          <cell r="M38">
            <v>115500</v>
          </cell>
          <cell r="N38">
            <v>5233</v>
          </cell>
          <cell r="O38">
            <v>6930</v>
          </cell>
          <cell r="P38">
            <v>3367</v>
          </cell>
        </row>
        <row r="39">
          <cell r="M39">
            <v>120900</v>
          </cell>
          <cell r="N39">
            <v>5477</v>
          </cell>
          <cell r="O39">
            <v>7254</v>
          </cell>
          <cell r="P39">
            <v>3367</v>
          </cell>
        </row>
        <row r="40">
          <cell r="M40">
            <v>126300</v>
          </cell>
          <cell r="N40">
            <v>5722</v>
          </cell>
          <cell r="O40">
            <v>7578</v>
          </cell>
          <cell r="P40">
            <v>3367</v>
          </cell>
        </row>
        <row r="41">
          <cell r="M41">
            <v>131700</v>
          </cell>
          <cell r="N41">
            <v>5967</v>
          </cell>
          <cell r="O41">
            <v>7902</v>
          </cell>
          <cell r="P41">
            <v>3367</v>
          </cell>
        </row>
        <row r="42">
          <cell r="M42">
            <v>137100</v>
          </cell>
          <cell r="N42">
            <v>6211</v>
          </cell>
          <cell r="O42">
            <v>8226</v>
          </cell>
          <cell r="P42">
            <v>3367</v>
          </cell>
        </row>
        <row r="43">
          <cell r="M43">
            <v>142500</v>
          </cell>
          <cell r="N43">
            <v>6456</v>
          </cell>
          <cell r="O43">
            <v>8550</v>
          </cell>
          <cell r="P43">
            <v>3367</v>
          </cell>
        </row>
        <row r="44">
          <cell r="M44">
            <v>147900</v>
          </cell>
          <cell r="N44">
            <v>6701</v>
          </cell>
          <cell r="O44">
            <v>8874</v>
          </cell>
          <cell r="P44">
            <v>3367</v>
          </cell>
        </row>
        <row r="45">
          <cell r="M45">
            <v>150000</v>
          </cell>
          <cell r="N45">
            <v>6796</v>
          </cell>
          <cell r="O45">
            <v>9000</v>
          </cell>
          <cell r="P45">
            <v>3367</v>
          </cell>
        </row>
        <row r="46">
          <cell r="M46">
            <v>156400</v>
          </cell>
          <cell r="N46">
            <v>7086</v>
          </cell>
          <cell r="O46">
            <v>9384</v>
          </cell>
          <cell r="P46">
            <v>3367</v>
          </cell>
        </row>
        <row r="47">
          <cell r="M47">
            <v>162800</v>
          </cell>
          <cell r="N47">
            <v>7376</v>
          </cell>
          <cell r="O47">
            <v>9768</v>
          </cell>
          <cell r="P47">
            <v>3367</v>
          </cell>
        </row>
        <row r="48">
          <cell r="M48">
            <v>169200</v>
          </cell>
          <cell r="N48">
            <v>7666</v>
          </cell>
          <cell r="O48">
            <v>10152</v>
          </cell>
          <cell r="P48">
            <v>3367</v>
          </cell>
        </row>
        <row r="49">
          <cell r="M49">
            <v>175600</v>
          </cell>
          <cell r="N49">
            <v>7956</v>
          </cell>
          <cell r="O49">
            <v>10536</v>
          </cell>
          <cell r="P49">
            <v>3367</v>
          </cell>
        </row>
        <row r="50">
          <cell r="M50">
            <v>182000</v>
          </cell>
          <cell r="N50">
            <v>8246</v>
          </cell>
          <cell r="O50">
            <v>10920</v>
          </cell>
          <cell r="P50">
            <v>3367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工作酬金"/>
      <sheetName val="醫院"/>
      <sheetName val="清單"/>
    </sheetNames>
    <sheetDataSet>
      <sheetData sheetId="0"/>
      <sheetData sheetId="1">
        <row r="5">
          <cell r="D5">
            <v>35750</v>
          </cell>
        </row>
      </sheetData>
      <sheetData sheetId="2"/>
      <sheetData sheetId="3">
        <row r="5">
          <cell r="D5">
            <v>39560</v>
          </cell>
        </row>
      </sheetData>
      <sheetData sheetId="4">
        <row r="2">
          <cell r="M2">
            <v>22000</v>
          </cell>
          <cell r="N2">
            <v>997</v>
          </cell>
          <cell r="O2">
            <v>1320</v>
          </cell>
          <cell r="P2">
            <v>1617</v>
          </cell>
          <cell r="Q2" t="str">
            <v>外聘</v>
          </cell>
        </row>
        <row r="3">
          <cell r="M3">
            <v>22800</v>
          </cell>
          <cell r="N3">
            <v>1033</v>
          </cell>
          <cell r="O3">
            <v>1368</v>
          </cell>
          <cell r="P3">
            <v>1676</v>
          </cell>
          <cell r="Q3" t="str">
            <v>內聘</v>
          </cell>
        </row>
        <row r="4">
          <cell r="M4">
            <v>24000</v>
          </cell>
          <cell r="N4">
            <v>1087</v>
          </cell>
          <cell r="O4">
            <v>1440</v>
          </cell>
          <cell r="P4">
            <v>1764</v>
          </cell>
        </row>
        <row r="5">
          <cell r="M5">
            <v>25200</v>
          </cell>
          <cell r="N5">
            <v>1142</v>
          </cell>
          <cell r="O5">
            <v>1512</v>
          </cell>
          <cell r="P5">
            <v>1852</v>
          </cell>
        </row>
        <row r="6">
          <cell r="M6">
            <v>26400</v>
          </cell>
          <cell r="N6">
            <v>1196</v>
          </cell>
          <cell r="O6">
            <v>1584</v>
          </cell>
          <cell r="P6">
            <v>1941</v>
          </cell>
        </row>
        <row r="7">
          <cell r="M7">
            <v>27600</v>
          </cell>
          <cell r="N7">
            <v>1250</v>
          </cell>
          <cell r="O7">
            <v>1656</v>
          </cell>
          <cell r="P7">
            <v>2028</v>
          </cell>
        </row>
        <row r="8">
          <cell r="M8">
            <v>28800</v>
          </cell>
          <cell r="N8">
            <v>1305</v>
          </cell>
          <cell r="O8">
            <v>1728</v>
          </cell>
          <cell r="P8">
            <v>2117</v>
          </cell>
        </row>
        <row r="9">
          <cell r="M9">
            <v>30300</v>
          </cell>
          <cell r="N9">
            <v>1373</v>
          </cell>
          <cell r="O9">
            <v>1818</v>
          </cell>
          <cell r="P9">
            <v>2227</v>
          </cell>
        </row>
        <row r="10">
          <cell r="M10">
            <v>31800</v>
          </cell>
          <cell r="N10">
            <v>1441</v>
          </cell>
          <cell r="O10">
            <v>1908</v>
          </cell>
          <cell r="P10">
            <v>2338</v>
          </cell>
        </row>
        <row r="11">
          <cell r="M11">
            <v>33300</v>
          </cell>
          <cell r="N11">
            <v>1509</v>
          </cell>
          <cell r="O11">
            <v>1998</v>
          </cell>
          <cell r="P11">
            <v>2447</v>
          </cell>
        </row>
        <row r="12">
          <cell r="M12">
            <v>34800</v>
          </cell>
          <cell r="N12">
            <v>1577</v>
          </cell>
          <cell r="O12">
            <v>2088</v>
          </cell>
          <cell r="P12">
            <v>2558</v>
          </cell>
        </row>
        <row r="13">
          <cell r="M13">
            <v>36300</v>
          </cell>
          <cell r="N13">
            <v>1645</v>
          </cell>
          <cell r="O13">
            <v>2178</v>
          </cell>
          <cell r="P13">
            <v>2668</v>
          </cell>
        </row>
        <row r="14">
          <cell r="M14">
            <v>38200</v>
          </cell>
          <cell r="N14">
            <v>1731</v>
          </cell>
          <cell r="O14">
            <v>2292</v>
          </cell>
          <cell r="P14">
            <v>2807</v>
          </cell>
        </row>
        <row r="15">
          <cell r="M15">
            <v>40100</v>
          </cell>
          <cell r="N15">
            <v>1817</v>
          </cell>
          <cell r="O15">
            <v>2406</v>
          </cell>
          <cell r="P15">
            <v>2948</v>
          </cell>
        </row>
        <row r="16">
          <cell r="M16">
            <v>42000</v>
          </cell>
          <cell r="N16">
            <v>1903</v>
          </cell>
          <cell r="O16">
            <v>2520</v>
          </cell>
          <cell r="P16">
            <v>3087</v>
          </cell>
        </row>
        <row r="17">
          <cell r="M17">
            <v>43900</v>
          </cell>
          <cell r="N17">
            <v>1989</v>
          </cell>
          <cell r="O17">
            <v>2634</v>
          </cell>
          <cell r="P17">
            <v>3226</v>
          </cell>
        </row>
        <row r="18">
          <cell r="M18">
            <v>45800</v>
          </cell>
          <cell r="N18">
            <v>2075</v>
          </cell>
          <cell r="O18">
            <v>2748</v>
          </cell>
          <cell r="P18">
            <v>3367</v>
          </cell>
        </row>
        <row r="19">
          <cell r="M19">
            <v>48200</v>
          </cell>
          <cell r="N19">
            <v>2184</v>
          </cell>
          <cell r="O19">
            <v>2892</v>
          </cell>
          <cell r="P19">
            <v>3367</v>
          </cell>
        </row>
        <row r="20">
          <cell r="M20">
            <v>50600</v>
          </cell>
          <cell r="N20">
            <v>2292</v>
          </cell>
          <cell r="O20">
            <v>3036</v>
          </cell>
          <cell r="P20">
            <v>3367</v>
          </cell>
        </row>
        <row r="21">
          <cell r="M21">
            <v>53000</v>
          </cell>
          <cell r="N21">
            <v>2401</v>
          </cell>
          <cell r="O21">
            <v>3180</v>
          </cell>
          <cell r="P21">
            <v>3367</v>
          </cell>
        </row>
        <row r="22">
          <cell r="M22">
            <v>55400</v>
          </cell>
          <cell r="N22">
            <v>2510</v>
          </cell>
          <cell r="O22">
            <v>3324</v>
          </cell>
          <cell r="P22">
            <v>3367</v>
          </cell>
        </row>
        <row r="23">
          <cell r="M23">
            <v>57800</v>
          </cell>
          <cell r="N23">
            <v>2619</v>
          </cell>
          <cell r="O23">
            <v>3468</v>
          </cell>
          <cell r="P23">
            <v>3367</v>
          </cell>
        </row>
        <row r="24">
          <cell r="M24">
            <v>60800</v>
          </cell>
          <cell r="N24">
            <v>2755</v>
          </cell>
          <cell r="O24">
            <v>3648</v>
          </cell>
          <cell r="P24">
            <v>3367</v>
          </cell>
        </row>
        <row r="25">
          <cell r="M25">
            <v>63800</v>
          </cell>
          <cell r="N25">
            <v>2890</v>
          </cell>
          <cell r="O25">
            <v>3828</v>
          </cell>
          <cell r="P25">
            <v>3367</v>
          </cell>
        </row>
        <row r="26">
          <cell r="M26">
            <v>66800</v>
          </cell>
          <cell r="N26">
            <v>3026</v>
          </cell>
          <cell r="O26">
            <v>4008</v>
          </cell>
          <cell r="P26">
            <v>3367</v>
          </cell>
        </row>
        <row r="27">
          <cell r="M27">
            <v>69800</v>
          </cell>
          <cell r="N27">
            <v>3162</v>
          </cell>
          <cell r="O27">
            <v>4188</v>
          </cell>
          <cell r="P27">
            <v>3367</v>
          </cell>
        </row>
        <row r="28">
          <cell r="M28">
            <v>72800</v>
          </cell>
          <cell r="N28">
            <v>3298</v>
          </cell>
          <cell r="O28">
            <v>4368</v>
          </cell>
          <cell r="P28">
            <v>3367</v>
          </cell>
        </row>
        <row r="29">
          <cell r="M29">
            <v>76500</v>
          </cell>
          <cell r="N29">
            <v>3466</v>
          </cell>
          <cell r="O29">
            <v>4590</v>
          </cell>
          <cell r="P29">
            <v>3367</v>
          </cell>
        </row>
        <row r="30">
          <cell r="M30">
            <v>80200</v>
          </cell>
          <cell r="N30">
            <v>3633</v>
          </cell>
          <cell r="O30">
            <v>4812</v>
          </cell>
          <cell r="P30">
            <v>3367</v>
          </cell>
        </row>
        <row r="31">
          <cell r="M31">
            <v>83900</v>
          </cell>
          <cell r="N31">
            <v>3801</v>
          </cell>
          <cell r="O31">
            <v>5034</v>
          </cell>
          <cell r="P31">
            <v>3367</v>
          </cell>
        </row>
        <row r="32">
          <cell r="M32">
            <v>87600</v>
          </cell>
          <cell r="N32">
            <v>3969</v>
          </cell>
          <cell r="O32">
            <v>5256</v>
          </cell>
          <cell r="P32">
            <v>3367</v>
          </cell>
        </row>
        <row r="33">
          <cell r="M33">
            <v>92100</v>
          </cell>
          <cell r="N33">
            <v>4173</v>
          </cell>
          <cell r="O33">
            <v>5526</v>
          </cell>
          <cell r="P33">
            <v>3367</v>
          </cell>
        </row>
        <row r="34">
          <cell r="M34">
            <v>96600</v>
          </cell>
          <cell r="N34">
            <v>4377</v>
          </cell>
          <cell r="O34">
            <v>5796</v>
          </cell>
          <cell r="P34">
            <v>3367</v>
          </cell>
        </row>
        <row r="35">
          <cell r="M35">
            <v>101100</v>
          </cell>
          <cell r="N35">
            <v>4580</v>
          </cell>
          <cell r="O35">
            <v>6066</v>
          </cell>
          <cell r="P35">
            <v>3367</v>
          </cell>
        </row>
        <row r="36">
          <cell r="M36">
            <v>105600</v>
          </cell>
          <cell r="N36">
            <v>4784</v>
          </cell>
          <cell r="O36">
            <v>6336</v>
          </cell>
          <cell r="P36">
            <v>3367</v>
          </cell>
        </row>
        <row r="37">
          <cell r="M37">
            <v>110100</v>
          </cell>
          <cell r="N37">
            <v>4988</v>
          </cell>
          <cell r="O37">
            <v>6606</v>
          </cell>
          <cell r="P37">
            <v>3367</v>
          </cell>
        </row>
        <row r="38">
          <cell r="M38">
            <v>115500</v>
          </cell>
          <cell r="N38">
            <v>5233</v>
          </cell>
          <cell r="O38">
            <v>6930</v>
          </cell>
          <cell r="P38">
            <v>3367</v>
          </cell>
        </row>
        <row r="39">
          <cell r="M39">
            <v>120900</v>
          </cell>
          <cell r="N39">
            <v>5477</v>
          </cell>
          <cell r="O39">
            <v>7254</v>
          </cell>
          <cell r="P39">
            <v>3367</v>
          </cell>
        </row>
        <row r="40">
          <cell r="M40">
            <v>126300</v>
          </cell>
          <cell r="N40">
            <v>5722</v>
          </cell>
          <cell r="O40">
            <v>7578</v>
          </cell>
          <cell r="P40">
            <v>3367</v>
          </cell>
        </row>
        <row r="41">
          <cell r="M41">
            <v>131700</v>
          </cell>
          <cell r="N41">
            <v>5967</v>
          </cell>
          <cell r="O41">
            <v>7902</v>
          </cell>
          <cell r="P41">
            <v>3367</v>
          </cell>
        </row>
        <row r="42">
          <cell r="M42">
            <v>137100</v>
          </cell>
          <cell r="N42">
            <v>6211</v>
          </cell>
          <cell r="O42">
            <v>8226</v>
          </cell>
          <cell r="P42">
            <v>3367</v>
          </cell>
        </row>
        <row r="43">
          <cell r="M43">
            <v>142500</v>
          </cell>
          <cell r="N43">
            <v>6456</v>
          </cell>
          <cell r="O43">
            <v>8550</v>
          </cell>
          <cell r="P43">
            <v>3367</v>
          </cell>
        </row>
        <row r="44">
          <cell r="M44">
            <v>147900</v>
          </cell>
          <cell r="N44">
            <v>6701</v>
          </cell>
          <cell r="O44">
            <v>8874</v>
          </cell>
          <cell r="P44">
            <v>3367</v>
          </cell>
        </row>
        <row r="45">
          <cell r="M45">
            <v>150000</v>
          </cell>
          <cell r="N45">
            <v>6796</v>
          </cell>
          <cell r="O45">
            <v>9000</v>
          </cell>
          <cell r="P45">
            <v>3367</v>
          </cell>
        </row>
        <row r="46">
          <cell r="M46">
            <v>156400</v>
          </cell>
          <cell r="N46">
            <v>7086</v>
          </cell>
          <cell r="O46">
            <v>9384</v>
          </cell>
          <cell r="P46">
            <v>3367</v>
          </cell>
        </row>
        <row r="47">
          <cell r="M47">
            <v>162800</v>
          </cell>
          <cell r="N47">
            <v>7376</v>
          </cell>
          <cell r="O47">
            <v>9768</v>
          </cell>
          <cell r="P47">
            <v>3367</v>
          </cell>
        </row>
        <row r="48">
          <cell r="M48">
            <v>169200</v>
          </cell>
          <cell r="N48">
            <v>7666</v>
          </cell>
          <cell r="O48">
            <v>10152</v>
          </cell>
          <cell r="P48">
            <v>3367</v>
          </cell>
        </row>
        <row r="49">
          <cell r="M49">
            <v>175600</v>
          </cell>
          <cell r="N49">
            <v>7956</v>
          </cell>
          <cell r="O49">
            <v>10536</v>
          </cell>
          <cell r="P49">
            <v>3367</v>
          </cell>
        </row>
        <row r="50">
          <cell r="M50">
            <v>182000</v>
          </cell>
          <cell r="N50">
            <v>8246</v>
          </cell>
          <cell r="O50">
            <v>10920</v>
          </cell>
          <cell r="P50">
            <v>3367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總表"/>
      <sheetName val="衛生局"/>
      <sheetName val="醫院1"/>
      <sheetName val="醫院2"/>
      <sheetName val="清單"/>
      <sheetName val="酬金"/>
    </sheetNames>
    <sheetDataSet>
      <sheetData sheetId="0"/>
      <sheetData sheetId="1"/>
      <sheetData sheetId="2"/>
      <sheetData sheetId="3"/>
      <sheetData sheetId="4">
        <row r="2">
          <cell r="R2" t="str">
            <v>外聘</v>
          </cell>
        </row>
        <row r="3">
          <cell r="R3" t="str">
            <v>內聘</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表"/>
      <sheetName val="研究助理酬金"/>
      <sheetName val="人事表"/>
      <sheetName val="級距表"/>
      <sheetName val="11.5%"/>
      <sheetName val="健保"/>
    </sheetNames>
    <sheetDataSet>
      <sheetData sheetId="0"/>
      <sheetData sheetId="1"/>
      <sheetData sheetId="2"/>
      <sheetData sheetId="3">
        <row r="1">
          <cell r="A1" t="str">
            <v>級距</v>
          </cell>
          <cell r="B1" t="str">
            <v>勞保自</v>
          </cell>
          <cell r="C1" t="str">
            <v>勞保公</v>
          </cell>
          <cell r="D1" t="str">
            <v>健保自</v>
          </cell>
          <cell r="E1" t="str">
            <v>健保公</v>
          </cell>
          <cell r="F1" t="str">
            <v>勞退自</v>
          </cell>
          <cell r="G1" t="str">
            <v>勞退公</v>
          </cell>
          <cell r="T1" t="str">
            <v>級距</v>
          </cell>
        </row>
        <row r="2">
          <cell r="A2">
            <v>1500</v>
          </cell>
          <cell r="B2">
            <v>255</v>
          </cell>
          <cell r="C2">
            <v>894</v>
          </cell>
          <cell r="D2">
            <v>372</v>
          </cell>
          <cell r="E2">
            <v>1176</v>
          </cell>
          <cell r="F2">
            <v>90</v>
          </cell>
          <cell r="G2">
            <v>90</v>
          </cell>
          <cell r="S2">
            <v>1</v>
          </cell>
          <cell r="T2">
            <v>182000</v>
          </cell>
        </row>
        <row r="3">
          <cell r="A3">
            <v>3000</v>
          </cell>
          <cell r="B3">
            <v>255</v>
          </cell>
          <cell r="C3">
            <v>894</v>
          </cell>
          <cell r="D3">
            <v>372</v>
          </cell>
          <cell r="E3">
            <v>1176</v>
          </cell>
          <cell r="F3">
            <v>180</v>
          </cell>
          <cell r="G3">
            <v>180</v>
          </cell>
          <cell r="S3">
            <v>2</v>
          </cell>
          <cell r="T3">
            <v>175600</v>
          </cell>
        </row>
        <row r="4">
          <cell r="A4">
            <v>4500</v>
          </cell>
          <cell r="B4">
            <v>255</v>
          </cell>
          <cell r="C4">
            <v>894</v>
          </cell>
          <cell r="D4">
            <v>372</v>
          </cell>
          <cell r="E4">
            <v>1176</v>
          </cell>
          <cell r="F4">
            <v>270</v>
          </cell>
          <cell r="G4">
            <v>270</v>
          </cell>
          <cell r="S4">
            <v>3</v>
          </cell>
          <cell r="T4">
            <v>169200</v>
          </cell>
        </row>
        <row r="5">
          <cell r="A5">
            <v>6000</v>
          </cell>
          <cell r="B5">
            <v>255</v>
          </cell>
          <cell r="C5">
            <v>894</v>
          </cell>
          <cell r="D5">
            <v>372</v>
          </cell>
          <cell r="E5">
            <v>1176</v>
          </cell>
          <cell r="F5">
            <v>360</v>
          </cell>
          <cell r="G5">
            <v>360</v>
          </cell>
          <cell r="S5">
            <v>4</v>
          </cell>
          <cell r="T5">
            <v>162800</v>
          </cell>
        </row>
        <row r="6">
          <cell r="A6">
            <v>7500</v>
          </cell>
          <cell r="B6">
            <v>255</v>
          </cell>
          <cell r="C6">
            <v>894</v>
          </cell>
          <cell r="D6">
            <v>372</v>
          </cell>
          <cell r="E6">
            <v>1176</v>
          </cell>
          <cell r="F6">
            <v>450</v>
          </cell>
          <cell r="G6">
            <v>450</v>
          </cell>
          <cell r="S6">
            <v>5</v>
          </cell>
          <cell r="T6">
            <v>156400</v>
          </cell>
        </row>
        <row r="7">
          <cell r="A7">
            <v>8700</v>
          </cell>
          <cell r="B7">
            <v>255</v>
          </cell>
          <cell r="C7">
            <v>894</v>
          </cell>
          <cell r="D7">
            <v>372</v>
          </cell>
          <cell r="E7">
            <v>1176</v>
          </cell>
          <cell r="F7">
            <v>522</v>
          </cell>
          <cell r="G7">
            <v>522</v>
          </cell>
          <cell r="S7">
            <v>6</v>
          </cell>
          <cell r="T7">
            <v>150000</v>
          </cell>
        </row>
        <row r="8">
          <cell r="A8">
            <v>9900</v>
          </cell>
          <cell r="B8">
            <v>255</v>
          </cell>
          <cell r="C8">
            <v>894</v>
          </cell>
          <cell r="D8">
            <v>372</v>
          </cell>
          <cell r="E8">
            <v>1176</v>
          </cell>
          <cell r="F8">
            <v>594</v>
          </cell>
          <cell r="G8">
            <v>594</v>
          </cell>
          <cell r="S8">
            <v>7</v>
          </cell>
          <cell r="T8">
            <v>147900</v>
          </cell>
        </row>
        <row r="9">
          <cell r="A9">
            <v>11100</v>
          </cell>
          <cell r="B9">
            <v>255</v>
          </cell>
          <cell r="C9">
            <v>894</v>
          </cell>
          <cell r="D9">
            <v>372</v>
          </cell>
          <cell r="E9">
            <v>1176</v>
          </cell>
          <cell r="F9">
            <v>666</v>
          </cell>
          <cell r="G9">
            <v>666</v>
          </cell>
          <cell r="S9">
            <v>8</v>
          </cell>
          <cell r="T9">
            <v>142500</v>
          </cell>
        </row>
        <row r="10">
          <cell r="A10">
            <v>12540</v>
          </cell>
          <cell r="B10">
            <v>288</v>
          </cell>
          <cell r="C10">
            <v>1010</v>
          </cell>
          <cell r="D10">
            <v>372</v>
          </cell>
          <cell r="E10">
            <v>1176</v>
          </cell>
          <cell r="F10">
            <v>752</v>
          </cell>
          <cell r="G10">
            <v>752</v>
          </cell>
          <cell r="S10">
            <v>9</v>
          </cell>
          <cell r="T10">
            <v>137100</v>
          </cell>
        </row>
        <row r="11">
          <cell r="A11">
            <v>13500</v>
          </cell>
          <cell r="B11">
            <v>311</v>
          </cell>
          <cell r="C11">
            <v>1087</v>
          </cell>
          <cell r="D11">
            <v>372</v>
          </cell>
          <cell r="E11">
            <v>1176</v>
          </cell>
          <cell r="F11">
            <v>810</v>
          </cell>
          <cell r="G11">
            <v>810</v>
          </cell>
          <cell r="S11">
            <v>10</v>
          </cell>
          <cell r="T11">
            <v>131700</v>
          </cell>
        </row>
        <row r="12">
          <cell r="A12">
            <v>15840</v>
          </cell>
          <cell r="B12">
            <v>365</v>
          </cell>
          <cell r="C12">
            <v>1275</v>
          </cell>
          <cell r="D12">
            <v>372</v>
          </cell>
          <cell r="E12">
            <v>1176</v>
          </cell>
          <cell r="F12">
            <v>950</v>
          </cell>
          <cell r="G12">
            <v>950</v>
          </cell>
          <cell r="S12">
            <v>11</v>
          </cell>
          <cell r="T12">
            <v>126300</v>
          </cell>
        </row>
        <row r="13">
          <cell r="A13">
            <v>16500</v>
          </cell>
          <cell r="B13">
            <v>380</v>
          </cell>
          <cell r="C13">
            <v>1329</v>
          </cell>
          <cell r="D13">
            <v>372</v>
          </cell>
          <cell r="E13">
            <v>1176</v>
          </cell>
          <cell r="F13">
            <v>990</v>
          </cell>
          <cell r="G13">
            <v>990</v>
          </cell>
          <cell r="S13">
            <v>12</v>
          </cell>
          <cell r="T13">
            <v>120900</v>
          </cell>
        </row>
        <row r="14">
          <cell r="A14">
            <v>17280</v>
          </cell>
          <cell r="B14">
            <v>398</v>
          </cell>
          <cell r="C14">
            <v>1391</v>
          </cell>
          <cell r="D14">
            <v>372</v>
          </cell>
          <cell r="E14">
            <v>1176</v>
          </cell>
          <cell r="F14">
            <v>1037</v>
          </cell>
          <cell r="G14">
            <v>1037</v>
          </cell>
          <cell r="S14">
            <v>13</v>
          </cell>
          <cell r="T14">
            <v>115500</v>
          </cell>
        </row>
        <row r="15">
          <cell r="A15">
            <v>17880</v>
          </cell>
          <cell r="B15">
            <v>411</v>
          </cell>
          <cell r="C15">
            <v>1439</v>
          </cell>
          <cell r="D15">
            <v>372</v>
          </cell>
          <cell r="E15">
            <v>1176</v>
          </cell>
          <cell r="F15">
            <v>1073</v>
          </cell>
          <cell r="G15">
            <v>1073</v>
          </cell>
          <cell r="S15">
            <v>14</v>
          </cell>
          <cell r="T15">
            <v>110100</v>
          </cell>
        </row>
        <row r="16">
          <cell r="A16">
            <v>19047</v>
          </cell>
          <cell r="B16">
            <v>438</v>
          </cell>
          <cell r="C16">
            <v>1533</v>
          </cell>
          <cell r="D16">
            <v>372</v>
          </cell>
          <cell r="E16">
            <v>1176</v>
          </cell>
          <cell r="F16">
            <v>1143</v>
          </cell>
          <cell r="G16">
            <v>1143</v>
          </cell>
          <cell r="S16">
            <v>15</v>
          </cell>
          <cell r="T16">
            <v>105600</v>
          </cell>
        </row>
        <row r="17">
          <cell r="A17">
            <v>20008</v>
          </cell>
          <cell r="B17">
            <v>460</v>
          </cell>
          <cell r="C17">
            <v>1611</v>
          </cell>
          <cell r="D17">
            <v>372</v>
          </cell>
          <cell r="E17">
            <v>1176</v>
          </cell>
          <cell r="F17">
            <v>1200</v>
          </cell>
          <cell r="G17">
            <v>1200</v>
          </cell>
          <cell r="S17">
            <v>16</v>
          </cell>
          <cell r="T17">
            <v>101100</v>
          </cell>
        </row>
        <row r="18">
          <cell r="A18">
            <v>21009</v>
          </cell>
          <cell r="B18">
            <v>483</v>
          </cell>
          <cell r="C18">
            <v>1691</v>
          </cell>
          <cell r="D18">
            <v>372</v>
          </cell>
          <cell r="E18">
            <v>1176</v>
          </cell>
          <cell r="F18">
            <v>1261</v>
          </cell>
          <cell r="G18">
            <v>1261</v>
          </cell>
          <cell r="S18">
            <v>17</v>
          </cell>
          <cell r="T18">
            <v>96600</v>
          </cell>
        </row>
        <row r="19">
          <cell r="A19">
            <v>22000</v>
          </cell>
          <cell r="B19">
            <v>506</v>
          </cell>
          <cell r="C19">
            <v>1771</v>
          </cell>
          <cell r="D19">
            <v>372</v>
          </cell>
          <cell r="E19">
            <v>1176</v>
          </cell>
          <cell r="F19">
            <v>1320</v>
          </cell>
          <cell r="G19">
            <v>1320</v>
          </cell>
          <cell r="S19">
            <v>18</v>
          </cell>
          <cell r="T19">
            <v>92100</v>
          </cell>
        </row>
        <row r="20">
          <cell r="A20">
            <v>23100</v>
          </cell>
          <cell r="B20">
            <v>531</v>
          </cell>
          <cell r="C20">
            <v>1860</v>
          </cell>
          <cell r="D20">
            <v>372</v>
          </cell>
          <cell r="E20">
            <v>1176</v>
          </cell>
          <cell r="F20">
            <v>1386</v>
          </cell>
          <cell r="G20">
            <v>1386</v>
          </cell>
          <cell r="S20">
            <v>19</v>
          </cell>
          <cell r="T20">
            <v>87600</v>
          </cell>
        </row>
        <row r="21">
          <cell r="A21">
            <v>24000</v>
          </cell>
          <cell r="B21">
            <v>552</v>
          </cell>
          <cell r="C21">
            <v>1932</v>
          </cell>
          <cell r="D21">
            <v>372</v>
          </cell>
          <cell r="E21">
            <v>1176</v>
          </cell>
          <cell r="F21">
            <v>1440</v>
          </cell>
          <cell r="G21">
            <v>1440</v>
          </cell>
          <cell r="S21">
            <v>20</v>
          </cell>
          <cell r="T21">
            <v>83900</v>
          </cell>
        </row>
        <row r="22">
          <cell r="A22">
            <v>25200</v>
          </cell>
          <cell r="B22">
            <v>579</v>
          </cell>
          <cell r="C22">
            <v>2028</v>
          </cell>
          <cell r="D22">
            <v>391</v>
          </cell>
          <cell r="E22">
            <v>1235</v>
          </cell>
          <cell r="F22">
            <v>1512</v>
          </cell>
          <cell r="G22">
            <v>1512</v>
          </cell>
          <cell r="S22">
            <v>21</v>
          </cell>
          <cell r="T22">
            <v>80200</v>
          </cell>
        </row>
        <row r="23">
          <cell r="A23">
            <v>26400</v>
          </cell>
          <cell r="B23">
            <v>607</v>
          </cell>
          <cell r="C23">
            <v>2125</v>
          </cell>
          <cell r="D23">
            <v>409</v>
          </cell>
          <cell r="E23">
            <v>1294</v>
          </cell>
          <cell r="F23">
            <v>1584</v>
          </cell>
          <cell r="G23">
            <v>1584</v>
          </cell>
          <cell r="S23">
            <v>22</v>
          </cell>
          <cell r="T23">
            <v>76500</v>
          </cell>
        </row>
        <row r="24">
          <cell r="A24">
            <v>27600</v>
          </cell>
          <cell r="B24">
            <v>635</v>
          </cell>
          <cell r="C24">
            <v>2222</v>
          </cell>
          <cell r="D24">
            <v>428</v>
          </cell>
          <cell r="E24">
            <v>1353</v>
          </cell>
          <cell r="F24">
            <v>1656</v>
          </cell>
          <cell r="G24">
            <v>1656</v>
          </cell>
          <cell r="S24">
            <v>23</v>
          </cell>
          <cell r="T24">
            <v>72800</v>
          </cell>
        </row>
        <row r="25">
          <cell r="A25">
            <v>28800</v>
          </cell>
          <cell r="B25">
            <v>663</v>
          </cell>
          <cell r="C25">
            <v>2319</v>
          </cell>
          <cell r="D25">
            <v>447</v>
          </cell>
          <cell r="E25">
            <v>1412</v>
          </cell>
          <cell r="F25">
            <v>1728</v>
          </cell>
          <cell r="G25">
            <v>1728</v>
          </cell>
          <cell r="S25">
            <v>24</v>
          </cell>
          <cell r="T25">
            <v>69800</v>
          </cell>
        </row>
        <row r="26">
          <cell r="A26">
            <v>30300</v>
          </cell>
          <cell r="B26">
            <v>697</v>
          </cell>
          <cell r="C26">
            <v>2439</v>
          </cell>
          <cell r="D26">
            <v>470</v>
          </cell>
          <cell r="E26">
            <v>1485</v>
          </cell>
          <cell r="F26">
            <v>1818</v>
          </cell>
          <cell r="G26">
            <v>1818</v>
          </cell>
          <cell r="S26">
            <v>25</v>
          </cell>
          <cell r="T26">
            <v>66800</v>
          </cell>
        </row>
        <row r="27">
          <cell r="A27">
            <v>31800</v>
          </cell>
          <cell r="B27">
            <v>732</v>
          </cell>
          <cell r="C27">
            <v>2560</v>
          </cell>
          <cell r="D27">
            <v>493</v>
          </cell>
          <cell r="E27">
            <v>1559</v>
          </cell>
          <cell r="F27">
            <v>1908</v>
          </cell>
          <cell r="G27">
            <v>1908</v>
          </cell>
          <cell r="S27">
            <v>26</v>
          </cell>
          <cell r="T27">
            <v>63800</v>
          </cell>
        </row>
        <row r="28">
          <cell r="A28">
            <v>33300</v>
          </cell>
          <cell r="B28">
            <v>766</v>
          </cell>
          <cell r="C28">
            <v>2681</v>
          </cell>
          <cell r="D28">
            <v>516</v>
          </cell>
          <cell r="E28">
            <v>1632</v>
          </cell>
          <cell r="F28">
            <v>1998</v>
          </cell>
          <cell r="G28">
            <v>1998</v>
          </cell>
          <cell r="S28">
            <v>27</v>
          </cell>
          <cell r="T28">
            <v>60800</v>
          </cell>
        </row>
        <row r="29">
          <cell r="A29">
            <v>34800</v>
          </cell>
          <cell r="B29">
            <v>801</v>
          </cell>
          <cell r="C29">
            <v>2802</v>
          </cell>
          <cell r="D29">
            <v>540</v>
          </cell>
          <cell r="E29">
            <v>1706</v>
          </cell>
          <cell r="F29">
            <v>2088</v>
          </cell>
          <cell r="G29">
            <v>2088</v>
          </cell>
          <cell r="S29">
            <v>28</v>
          </cell>
          <cell r="T29">
            <v>57800</v>
          </cell>
        </row>
        <row r="30">
          <cell r="A30">
            <v>36300</v>
          </cell>
          <cell r="B30">
            <v>835</v>
          </cell>
          <cell r="C30">
            <v>2922</v>
          </cell>
          <cell r="D30">
            <v>563</v>
          </cell>
          <cell r="E30">
            <v>1779</v>
          </cell>
          <cell r="F30">
            <v>2178</v>
          </cell>
          <cell r="G30">
            <v>2178</v>
          </cell>
          <cell r="S30">
            <v>29</v>
          </cell>
          <cell r="T30">
            <v>55400</v>
          </cell>
        </row>
        <row r="31">
          <cell r="A31">
            <v>38200</v>
          </cell>
          <cell r="B31">
            <v>878</v>
          </cell>
          <cell r="C31">
            <v>3075</v>
          </cell>
          <cell r="D31">
            <v>592</v>
          </cell>
          <cell r="E31">
            <v>1872</v>
          </cell>
          <cell r="F31">
            <v>2292</v>
          </cell>
          <cell r="G31">
            <v>2292</v>
          </cell>
          <cell r="S31">
            <v>30</v>
          </cell>
          <cell r="T31">
            <v>53000</v>
          </cell>
        </row>
        <row r="32">
          <cell r="A32">
            <v>40100</v>
          </cell>
          <cell r="B32">
            <v>922</v>
          </cell>
          <cell r="C32">
            <v>3228</v>
          </cell>
          <cell r="D32">
            <v>622</v>
          </cell>
          <cell r="E32">
            <v>1965</v>
          </cell>
          <cell r="F32">
            <v>2406</v>
          </cell>
          <cell r="G32">
            <v>2406</v>
          </cell>
          <cell r="S32">
            <v>31</v>
          </cell>
          <cell r="T32">
            <v>50600</v>
          </cell>
        </row>
        <row r="33">
          <cell r="A33">
            <v>42000</v>
          </cell>
          <cell r="B33">
            <v>966</v>
          </cell>
          <cell r="C33">
            <v>3381</v>
          </cell>
          <cell r="D33">
            <v>651</v>
          </cell>
          <cell r="E33">
            <v>2058</v>
          </cell>
          <cell r="F33">
            <v>2520</v>
          </cell>
          <cell r="G33">
            <v>2520</v>
          </cell>
          <cell r="S33">
            <v>32</v>
          </cell>
          <cell r="T33">
            <v>48200</v>
          </cell>
        </row>
        <row r="34">
          <cell r="A34">
            <v>43900</v>
          </cell>
          <cell r="B34">
            <v>1010</v>
          </cell>
          <cell r="C34">
            <v>3534</v>
          </cell>
          <cell r="D34">
            <v>681</v>
          </cell>
          <cell r="E34">
            <v>2152</v>
          </cell>
          <cell r="F34">
            <v>2634</v>
          </cell>
          <cell r="G34">
            <v>2634</v>
          </cell>
          <cell r="S34">
            <v>33</v>
          </cell>
          <cell r="T34">
            <v>45800</v>
          </cell>
        </row>
        <row r="35">
          <cell r="A35">
            <v>45800</v>
          </cell>
          <cell r="B35">
            <v>1054</v>
          </cell>
          <cell r="C35">
            <v>3687</v>
          </cell>
          <cell r="D35">
            <v>710</v>
          </cell>
          <cell r="E35">
            <v>2245</v>
          </cell>
          <cell r="F35">
            <v>2748</v>
          </cell>
          <cell r="G35">
            <v>2748</v>
          </cell>
          <cell r="S35">
            <v>34</v>
          </cell>
          <cell r="T35">
            <v>43900</v>
          </cell>
        </row>
        <row r="36">
          <cell r="A36">
            <v>48200</v>
          </cell>
          <cell r="B36">
            <v>1054</v>
          </cell>
          <cell r="C36">
            <v>3687</v>
          </cell>
          <cell r="D36">
            <v>748</v>
          </cell>
          <cell r="E36">
            <v>2362</v>
          </cell>
          <cell r="F36">
            <v>2892</v>
          </cell>
          <cell r="G36">
            <v>2892</v>
          </cell>
          <cell r="S36">
            <v>35</v>
          </cell>
          <cell r="T36">
            <v>42000</v>
          </cell>
        </row>
        <row r="37">
          <cell r="A37">
            <v>50600</v>
          </cell>
          <cell r="B37">
            <v>1054</v>
          </cell>
          <cell r="C37">
            <v>3687</v>
          </cell>
          <cell r="D37">
            <v>785</v>
          </cell>
          <cell r="E37">
            <v>2480</v>
          </cell>
          <cell r="F37">
            <v>3036</v>
          </cell>
          <cell r="G37">
            <v>3036</v>
          </cell>
          <cell r="S37">
            <v>36</v>
          </cell>
          <cell r="T37">
            <v>40100</v>
          </cell>
        </row>
        <row r="38">
          <cell r="A38">
            <v>53000</v>
          </cell>
          <cell r="B38">
            <v>1054</v>
          </cell>
          <cell r="C38">
            <v>3687</v>
          </cell>
          <cell r="D38">
            <v>822</v>
          </cell>
          <cell r="E38">
            <v>2598</v>
          </cell>
          <cell r="F38">
            <v>3180</v>
          </cell>
          <cell r="G38">
            <v>3180</v>
          </cell>
          <cell r="S38">
            <v>37</v>
          </cell>
          <cell r="T38">
            <v>38200</v>
          </cell>
        </row>
        <row r="39">
          <cell r="A39">
            <v>55400</v>
          </cell>
          <cell r="B39">
            <v>1054</v>
          </cell>
          <cell r="C39">
            <v>3687</v>
          </cell>
          <cell r="D39">
            <v>859</v>
          </cell>
          <cell r="E39">
            <v>2715</v>
          </cell>
          <cell r="F39">
            <v>3324</v>
          </cell>
          <cell r="G39">
            <v>3324</v>
          </cell>
          <cell r="S39">
            <v>38</v>
          </cell>
          <cell r="T39">
            <v>36300</v>
          </cell>
        </row>
        <row r="40">
          <cell r="A40">
            <v>57800</v>
          </cell>
          <cell r="B40">
            <v>1054</v>
          </cell>
          <cell r="C40">
            <v>3687</v>
          </cell>
          <cell r="D40">
            <v>896</v>
          </cell>
          <cell r="E40">
            <v>2833</v>
          </cell>
          <cell r="F40">
            <v>3468</v>
          </cell>
          <cell r="G40">
            <v>3468</v>
          </cell>
          <cell r="S40">
            <v>39</v>
          </cell>
          <cell r="T40">
            <v>34800</v>
          </cell>
        </row>
        <row r="41">
          <cell r="A41">
            <v>60800</v>
          </cell>
          <cell r="B41">
            <v>1054</v>
          </cell>
          <cell r="C41">
            <v>3687</v>
          </cell>
          <cell r="D41">
            <v>943</v>
          </cell>
          <cell r="E41">
            <v>2980</v>
          </cell>
          <cell r="F41">
            <v>3648</v>
          </cell>
          <cell r="G41">
            <v>3648</v>
          </cell>
          <cell r="S41">
            <v>40</v>
          </cell>
          <cell r="T41">
            <v>33300</v>
          </cell>
        </row>
        <row r="42">
          <cell r="A42">
            <v>63800</v>
          </cell>
          <cell r="B42">
            <v>1054</v>
          </cell>
          <cell r="C42">
            <v>3687</v>
          </cell>
          <cell r="D42">
            <v>990</v>
          </cell>
          <cell r="E42">
            <v>3127</v>
          </cell>
          <cell r="F42">
            <v>3828</v>
          </cell>
          <cell r="G42">
            <v>3828</v>
          </cell>
          <cell r="S42">
            <v>41</v>
          </cell>
          <cell r="T42">
            <v>31800</v>
          </cell>
        </row>
        <row r="43">
          <cell r="A43">
            <v>66800</v>
          </cell>
          <cell r="B43">
            <v>1054</v>
          </cell>
          <cell r="C43">
            <v>3687</v>
          </cell>
          <cell r="D43">
            <v>1036</v>
          </cell>
          <cell r="E43">
            <v>3274</v>
          </cell>
          <cell r="F43">
            <v>4008</v>
          </cell>
          <cell r="G43">
            <v>4008</v>
          </cell>
          <cell r="S43">
            <v>42</v>
          </cell>
          <cell r="T43">
            <v>30300</v>
          </cell>
        </row>
        <row r="44">
          <cell r="A44">
            <v>69800</v>
          </cell>
          <cell r="B44">
            <v>1054</v>
          </cell>
          <cell r="C44">
            <v>3687</v>
          </cell>
          <cell r="D44">
            <v>1083</v>
          </cell>
          <cell r="E44">
            <v>3421</v>
          </cell>
          <cell r="F44">
            <v>4188</v>
          </cell>
          <cell r="G44">
            <v>4188</v>
          </cell>
          <cell r="S44">
            <v>43</v>
          </cell>
          <cell r="T44">
            <v>28800</v>
          </cell>
        </row>
        <row r="45">
          <cell r="A45">
            <v>72800</v>
          </cell>
          <cell r="B45">
            <v>1054</v>
          </cell>
          <cell r="C45">
            <v>3687</v>
          </cell>
          <cell r="D45">
            <v>1129</v>
          </cell>
          <cell r="E45">
            <v>3568</v>
          </cell>
          <cell r="F45">
            <v>4368</v>
          </cell>
          <cell r="G45">
            <v>4368</v>
          </cell>
          <cell r="S45">
            <v>44</v>
          </cell>
          <cell r="T45">
            <v>27600</v>
          </cell>
        </row>
        <row r="46">
          <cell r="A46">
            <v>76500</v>
          </cell>
          <cell r="B46">
            <v>1054</v>
          </cell>
          <cell r="C46">
            <v>3687</v>
          </cell>
          <cell r="D46">
            <v>1187</v>
          </cell>
          <cell r="E46">
            <v>3749</v>
          </cell>
          <cell r="F46">
            <v>4590</v>
          </cell>
          <cell r="G46">
            <v>4590</v>
          </cell>
          <cell r="S46">
            <v>45</v>
          </cell>
          <cell r="T46">
            <v>26400</v>
          </cell>
        </row>
        <row r="47">
          <cell r="A47">
            <v>80200</v>
          </cell>
          <cell r="B47">
            <v>1054</v>
          </cell>
          <cell r="C47">
            <v>3687</v>
          </cell>
          <cell r="D47">
            <v>1244</v>
          </cell>
          <cell r="E47">
            <v>3931</v>
          </cell>
          <cell r="F47">
            <v>4812</v>
          </cell>
          <cell r="G47">
            <v>4812</v>
          </cell>
          <cell r="S47">
            <v>46</v>
          </cell>
          <cell r="T47">
            <v>25200</v>
          </cell>
        </row>
        <row r="48">
          <cell r="A48">
            <v>83900</v>
          </cell>
          <cell r="B48">
            <v>1054</v>
          </cell>
          <cell r="C48">
            <v>3687</v>
          </cell>
          <cell r="D48">
            <v>1301</v>
          </cell>
          <cell r="E48">
            <v>4112</v>
          </cell>
          <cell r="F48">
            <v>5034</v>
          </cell>
          <cell r="G48">
            <v>5034</v>
          </cell>
          <cell r="S48">
            <v>47</v>
          </cell>
          <cell r="T48">
            <v>24000</v>
          </cell>
        </row>
        <row r="49">
          <cell r="A49">
            <v>87600</v>
          </cell>
          <cell r="B49">
            <v>1054</v>
          </cell>
          <cell r="C49">
            <v>3687</v>
          </cell>
          <cell r="D49">
            <v>1359</v>
          </cell>
          <cell r="E49">
            <v>4293</v>
          </cell>
          <cell r="F49">
            <v>5256</v>
          </cell>
          <cell r="G49">
            <v>5256</v>
          </cell>
          <cell r="S49">
            <v>48</v>
          </cell>
          <cell r="T49">
            <v>23100</v>
          </cell>
        </row>
        <row r="50">
          <cell r="A50">
            <v>92100</v>
          </cell>
          <cell r="B50">
            <v>1054</v>
          </cell>
          <cell r="C50">
            <v>3687</v>
          </cell>
          <cell r="D50">
            <v>1428</v>
          </cell>
          <cell r="E50">
            <v>4514</v>
          </cell>
          <cell r="F50">
            <v>5526</v>
          </cell>
          <cell r="G50">
            <v>5526</v>
          </cell>
          <cell r="S50">
            <v>49</v>
          </cell>
          <cell r="T50">
            <v>22000</v>
          </cell>
        </row>
        <row r="51">
          <cell r="A51">
            <v>96600</v>
          </cell>
          <cell r="B51">
            <v>1054</v>
          </cell>
          <cell r="C51">
            <v>3687</v>
          </cell>
          <cell r="D51">
            <v>1498</v>
          </cell>
          <cell r="E51">
            <v>4735</v>
          </cell>
          <cell r="F51">
            <v>5796</v>
          </cell>
          <cell r="G51">
            <v>5796</v>
          </cell>
          <cell r="S51">
            <v>50</v>
          </cell>
          <cell r="T51">
            <v>21009</v>
          </cell>
        </row>
        <row r="52">
          <cell r="A52">
            <v>101100</v>
          </cell>
          <cell r="B52">
            <v>1054</v>
          </cell>
          <cell r="C52">
            <v>3687</v>
          </cell>
          <cell r="D52">
            <v>1568</v>
          </cell>
          <cell r="E52">
            <v>4955</v>
          </cell>
          <cell r="F52">
            <v>6066</v>
          </cell>
          <cell r="G52">
            <v>6066</v>
          </cell>
          <cell r="S52">
            <v>51</v>
          </cell>
          <cell r="T52">
            <v>20008</v>
          </cell>
        </row>
        <row r="53">
          <cell r="A53">
            <v>105600</v>
          </cell>
          <cell r="B53">
            <v>1054</v>
          </cell>
          <cell r="C53">
            <v>3687</v>
          </cell>
          <cell r="D53">
            <v>1638</v>
          </cell>
          <cell r="E53">
            <v>5176</v>
          </cell>
          <cell r="F53">
            <v>6336</v>
          </cell>
          <cell r="G53">
            <v>6336</v>
          </cell>
          <cell r="S53">
            <v>52</v>
          </cell>
          <cell r="T53">
            <v>19047</v>
          </cell>
        </row>
        <row r="54">
          <cell r="A54">
            <v>110100</v>
          </cell>
          <cell r="B54">
            <v>1054</v>
          </cell>
          <cell r="C54">
            <v>3687</v>
          </cell>
          <cell r="D54">
            <v>1708</v>
          </cell>
          <cell r="E54">
            <v>5396</v>
          </cell>
          <cell r="F54">
            <v>6606</v>
          </cell>
          <cell r="G54">
            <v>6606</v>
          </cell>
          <cell r="S54">
            <v>53</v>
          </cell>
          <cell r="T54">
            <v>17880</v>
          </cell>
        </row>
        <row r="55">
          <cell r="A55">
            <v>115500</v>
          </cell>
          <cell r="B55">
            <v>1054</v>
          </cell>
          <cell r="C55">
            <v>3687</v>
          </cell>
          <cell r="D55">
            <v>1791</v>
          </cell>
          <cell r="E55">
            <v>5661</v>
          </cell>
          <cell r="F55">
            <v>6930</v>
          </cell>
          <cell r="G55">
            <v>6930</v>
          </cell>
          <cell r="S55">
            <v>54</v>
          </cell>
          <cell r="T55">
            <v>17280</v>
          </cell>
        </row>
        <row r="56">
          <cell r="A56">
            <v>120900</v>
          </cell>
          <cell r="B56">
            <v>1054</v>
          </cell>
          <cell r="C56">
            <v>3687</v>
          </cell>
          <cell r="D56">
            <v>1875</v>
          </cell>
          <cell r="E56">
            <v>5926</v>
          </cell>
          <cell r="F56">
            <v>7254</v>
          </cell>
          <cell r="G56">
            <v>7254</v>
          </cell>
          <cell r="S56">
            <v>55</v>
          </cell>
          <cell r="T56">
            <v>16500</v>
          </cell>
        </row>
        <row r="57">
          <cell r="A57">
            <v>126300</v>
          </cell>
          <cell r="B57">
            <v>1054</v>
          </cell>
          <cell r="C57">
            <v>3687</v>
          </cell>
          <cell r="D57">
            <v>1959</v>
          </cell>
          <cell r="E57">
            <v>6190</v>
          </cell>
          <cell r="F57">
            <v>7578</v>
          </cell>
          <cell r="G57">
            <v>7578</v>
          </cell>
          <cell r="S57">
            <v>56</v>
          </cell>
          <cell r="T57">
            <v>15840</v>
          </cell>
        </row>
        <row r="58">
          <cell r="A58">
            <v>131700</v>
          </cell>
          <cell r="B58">
            <v>1054</v>
          </cell>
          <cell r="C58">
            <v>3687</v>
          </cell>
          <cell r="D58">
            <v>2043</v>
          </cell>
          <cell r="E58">
            <v>6455</v>
          </cell>
          <cell r="F58">
            <v>7902</v>
          </cell>
          <cell r="G58">
            <v>7902</v>
          </cell>
          <cell r="S58">
            <v>57</v>
          </cell>
          <cell r="T58">
            <v>13500</v>
          </cell>
        </row>
        <row r="59">
          <cell r="A59">
            <v>137100</v>
          </cell>
          <cell r="B59">
            <v>1054</v>
          </cell>
          <cell r="C59">
            <v>3687</v>
          </cell>
          <cell r="D59">
            <v>2126</v>
          </cell>
          <cell r="E59">
            <v>6719</v>
          </cell>
          <cell r="F59">
            <v>8226</v>
          </cell>
          <cell r="G59">
            <v>8226</v>
          </cell>
          <cell r="S59">
            <v>58</v>
          </cell>
          <cell r="T59">
            <v>12540</v>
          </cell>
        </row>
        <row r="60">
          <cell r="A60">
            <v>142500</v>
          </cell>
          <cell r="B60">
            <v>1054</v>
          </cell>
          <cell r="C60">
            <v>3687</v>
          </cell>
          <cell r="D60">
            <v>2210</v>
          </cell>
          <cell r="E60">
            <v>6984</v>
          </cell>
          <cell r="F60">
            <v>8550</v>
          </cell>
          <cell r="G60">
            <v>8550</v>
          </cell>
          <cell r="S60">
            <v>59</v>
          </cell>
          <cell r="T60">
            <v>11100</v>
          </cell>
        </row>
        <row r="61">
          <cell r="A61">
            <v>147900</v>
          </cell>
          <cell r="B61">
            <v>1054</v>
          </cell>
          <cell r="C61">
            <v>3687</v>
          </cell>
          <cell r="D61">
            <v>2294</v>
          </cell>
          <cell r="E61">
            <v>7249</v>
          </cell>
          <cell r="F61">
            <v>8874</v>
          </cell>
          <cell r="G61">
            <v>8874</v>
          </cell>
          <cell r="S61">
            <v>60</v>
          </cell>
          <cell r="T61">
            <v>9900</v>
          </cell>
        </row>
        <row r="62">
          <cell r="A62">
            <v>150000</v>
          </cell>
          <cell r="B62">
            <v>1054</v>
          </cell>
          <cell r="C62">
            <v>3687</v>
          </cell>
          <cell r="D62">
            <v>2327</v>
          </cell>
          <cell r="E62">
            <v>7352</v>
          </cell>
          <cell r="F62">
            <v>9000</v>
          </cell>
          <cell r="G62">
            <v>9000</v>
          </cell>
          <cell r="S62">
            <v>61</v>
          </cell>
          <cell r="T62">
            <v>8700</v>
          </cell>
        </row>
        <row r="63">
          <cell r="A63">
            <v>156400</v>
          </cell>
          <cell r="B63">
            <v>1054</v>
          </cell>
          <cell r="C63">
            <v>3687</v>
          </cell>
          <cell r="D63">
            <v>2426</v>
          </cell>
          <cell r="E63">
            <v>7665</v>
          </cell>
          <cell r="F63">
            <v>9000</v>
          </cell>
          <cell r="G63">
            <v>9000</v>
          </cell>
          <cell r="S63">
            <v>62</v>
          </cell>
          <cell r="T63">
            <v>7500</v>
          </cell>
        </row>
        <row r="64">
          <cell r="A64">
            <v>162800</v>
          </cell>
          <cell r="B64">
            <v>1054</v>
          </cell>
          <cell r="C64">
            <v>3687</v>
          </cell>
          <cell r="D64">
            <v>2525</v>
          </cell>
          <cell r="E64">
            <v>7979</v>
          </cell>
          <cell r="F64">
            <v>9000</v>
          </cell>
          <cell r="G64">
            <v>9000</v>
          </cell>
          <cell r="S64">
            <v>63</v>
          </cell>
          <cell r="T64">
            <v>6000</v>
          </cell>
        </row>
        <row r="65">
          <cell r="A65">
            <v>169200</v>
          </cell>
          <cell r="B65">
            <v>1054</v>
          </cell>
          <cell r="C65">
            <v>3687</v>
          </cell>
          <cell r="D65">
            <v>2624</v>
          </cell>
          <cell r="E65">
            <v>8293</v>
          </cell>
          <cell r="F65">
            <v>9000</v>
          </cell>
          <cell r="G65">
            <v>9000</v>
          </cell>
          <cell r="S65">
            <v>64</v>
          </cell>
          <cell r="T65">
            <v>4500</v>
          </cell>
        </row>
        <row r="66">
          <cell r="A66">
            <v>175600</v>
          </cell>
          <cell r="B66">
            <v>1054</v>
          </cell>
          <cell r="C66">
            <v>3687</v>
          </cell>
          <cell r="D66">
            <v>2724</v>
          </cell>
          <cell r="E66">
            <v>8606</v>
          </cell>
          <cell r="F66">
            <v>9000</v>
          </cell>
          <cell r="G66">
            <v>9000</v>
          </cell>
          <cell r="S66">
            <v>65</v>
          </cell>
          <cell r="T66">
            <v>3000</v>
          </cell>
        </row>
        <row r="67">
          <cell r="A67">
            <v>182000</v>
          </cell>
          <cell r="B67">
            <v>1054</v>
          </cell>
          <cell r="C67">
            <v>3687</v>
          </cell>
          <cell r="D67">
            <v>2823</v>
          </cell>
          <cell r="E67">
            <v>8920</v>
          </cell>
          <cell r="F67">
            <v>9000</v>
          </cell>
          <cell r="G67">
            <v>9000</v>
          </cell>
          <cell r="S67">
            <v>66</v>
          </cell>
          <cell r="T67">
            <v>1500</v>
          </cell>
        </row>
      </sheetData>
      <sheetData sheetId="4"/>
      <sheetData sheetId="5"/>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
  <sheetViews>
    <sheetView tabSelected="1" zoomScaleNormal="100" workbookViewId="0">
      <pane ySplit="3" topLeftCell="A4" activePane="bottomLeft" state="frozen"/>
      <selection activeCell="F12" sqref="F12"/>
      <selection pane="bottomLeft" activeCell="I5" sqref="I5:I8"/>
    </sheetView>
  </sheetViews>
  <sheetFormatPr defaultColWidth="8.88671875" defaultRowHeight="15.6"/>
  <cols>
    <col min="1" max="1" width="4.88671875" style="54" customWidth="1"/>
    <col min="2" max="4" width="4.44140625" style="54" customWidth="1"/>
    <col min="5" max="5" width="13.109375" style="56" customWidth="1"/>
    <col min="6" max="6" width="10.21875" style="61" customWidth="1"/>
    <col min="7" max="7" width="10" style="54" customWidth="1"/>
    <col min="8" max="8" width="15.21875" style="57" customWidth="1"/>
    <col min="9" max="9" width="58" style="58" customWidth="1"/>
    <col min="10" max="10" width="14.44140625" style="54" customWidth="1"/>
    <col min="11" max="11" width="20.44140625" style="54" customWidth="1"/>
    <col min="12" max="12" width="18.33203125" style="54" customWidth="1"/>
    <col min="13" max="13" width="15.44140625" style="54" customWidth="1"/>
    <col min="14" max="14" width="20.109375" style="54" customWidth="1"/>
    <col min="15" max="16" width="8.88671875" style="54" customWidth="1"/>
    <col min="17" max="16384" width="8.88671875" style="54"/>
  </cols>
  <sheetData>
    <row r="1" spans="1:16" ht="37.5" customHeight="1" thickTop="1" thickBot="1">
      <c r="A1" s="301" t="s">
        <v>173</v>
      </c>
      <c r="B1" s="302"/>
      <c r="C1" s="302"/>
      <c r="D1" s="302"/>
      <c r="E1" s="302"/>
      <c r="F1" s="302"/>
      <c r="G1" s="302"/>
      <c r="H1" s="302"/>
      <c r="I1" s="303"/>
      <c r="J1" s="55"/>
      <c r="L1" s="291" t="s">
        <v>105</v>
      </c>
      <c r="M1" s="292"/>
      <c r="N1" s="293"/>
    </row>
    <row r="2" spans="1:16" ht="66" customHeight="1" thickBot="1">
      <c r="A2" s="304"/>
      <c r="B2" s="305"/>
      <c r="C2" s="305"/>
      <c r="D2" s="305"/>
      <c r="E2" s="305"/>
      <c r="F2" s="305"/>
      <c r="G2" s="305"/>
      <c r="H2" s="305"/>
      <c r="I2" s="306"/>
      <c r="J2" s="55"/>
      <c r="L2" s="118" t="s">
        <v>87</v>
      </c>
      <c r="M2" s="119" t="s">
        <v>104</v>
      </c>
      <c r="N2" s="120" t="s">
        <v>88</v>
      </c>
      <c r="P2" s="121" t="e">
        <f>#REF!+$H$22-#REF!-#REF!-#REF!-#REF!</f>
        <v>#REF!</v>
      </c>
    </row>
    <row r="3" spans="1:16" ht="16.8" thickTop="1">
      <c r="A3" s="294" t="s">
        <v>0</v>
      </c>
      <c r="B3" s="295"/>
      <c r="C3" s="295"/>
      <c r="D3" s="295"/>
      <c r="E3" s="112" t="s">
        <v>1</v>
      </c>
      <c r="F3" s="113" t="s">
        <v>90</v>
      </c>
      <c r="G3" s="270" t="s">
        <v>2</v>
      </c>
      <c r="H3" s="112" t="s">
        <v>3</v>
      </c>
      <c r="I3" s="114" t="s">
        <v>4</v>
      </c>
    </row>
    <row r="4" spans="1:16" ht="24.9" customHeight="1">
      <c r="A4" s="296" t="s">
        <v>143</v>
      </c>
      <c r="B4" s="297"/>
      <c r="C4" s="297"/>
      <c r="D4" s="298"/>
      <c r="E4" s="307"/>
      <c r="F4" s="307"/>
      <c r="G4" s="307"/>
      <c r="H4" s="307"/>
      <c r="I4" s="308"/>
    </row>
    <row r="5" spans="1:16" ht="24.9" customHeight="1">
      <c r="A5" s="286" t="s">
        <v>7</v>
      </c>
      <c r="B5" s="287" t="s">
        <v>8</v>
      </c>
      <c r="C5" s="287"/>
      <c r="D5" s="287"/>
      <c r="E5" s="116">
        <v>250</v>
      </c>
      <c r="F5" s="190"/>
      <c r="G5" s="271" t="s">
        <v>6</v>
      </c>
      <c r="H5" s="116">
        <f t="shared" ref="H5:H21" si="0">E5*F5</f>
        <v>0</v>
      </c>
      <c r="I5" s="284" t="s">
        <v>144</v>
      </c>
    </row>
    <row r="6" spans="1:16" ht="24.9" customHeight="1">
      <c r="A6" s="286"/>
      <c r="B6" s="287" t="s">
        <v>9</v>
      </c>
      <c r="C6" s="287"/>
      <c r="D6" s="287"/>
      <c r="E6" s="116">
        <v>200</v>
      </c>
      <c r="F6" s="190"/>
      <c r="G6" s="271" t="s">
        <v>6</v>
      </c>
      <c r="H6" s="116">
        <f t="shared" si="0"/>
        <v>0</v>
      </c>
      <c r="I6" s="285"/>
    </row>
    <row r="7" spans="1:16" ht="24.9" customHeight="1">
      <c r="A7" s="286"/>
      <c r="B7" s="287" t="s">
        <v>10</v>
      </c>
      <c r="C7" s="287"/>
      <c r="D7" s="287"/>
      <c r="E7" s="116">
        <v>1220</v>
      </c>
      <c r="F7" s="190"/>
      <c r="G7" s="271" t="s">
        <v>11</v>
      </c>
      <c r="H7" s="116">
        <f t="shared" si="0"/>
        <v>0</v>
      </c>
      <c r="I7" s="285"/>
    </row>
    <row r="8" spans="1:16" ht="24.9" customHeight="1">
      <c r="A8" s="286"/>
      <c r="B8" s="287" t="s">
        <v>12</v>
      </c>
      <c r="C8" s="287"/>
      <c r="D8" s="287"/>
      <c r="E8" s="116">
        <v>810</v>
      </c>
      <c r="F8" s="190"/>
      <c r="G8" s="271" t="s">
        <v>11</v>
      </c>
      <c r="H8" s="116">
        <f t="shared" si="0"/>
        <v>0</v>
      </c>
      <c r="I8" s="285"/>
    </row>
    <row r="9" spans="1:16" ht="64.8">
      <c r="A9" s="286" t="s">
        <v>13</v>
      </c>
      <c r="B9" s="287"/>
      <c r="C9" s="287"/>
      <c r="D9" s="287"/>
      <c r="E9" s="103"/>
      <c r="F9" s="190"/>
      <c r="G9" s="271" t="s">
        <v>14</v>
      </c>
      <c r="H9" s="116">
        <f t="shared" si="0"/>
        <v>0</v>
      </c>
      <c r="I9" s="102" t="s">
        <v>145</v>
      </c>
    </row>
    <row r="10" spans="1:16" ht="24.9" customHeight="1">
      <c r="A10" s="286" t="s">
        <v>15</v>
      </c>
      <c r="B10" s="287" t="s">
        <v>16</v>
      </c>
      <c r="C10" s="287"/>
      <c r="D10" s="287"/>
      <c r="E10" s="117">
        <v>1000</v>
      </c>
      <c r="F10" s="191"/>
      <c r="G10" s="272" t="s">
        <v>17</v>
      </c>
      <c r="H10" s="116">
        <f t="shared" si="0"/>
        <v>0</v>
      </c>
      <c r="I10" s="284" t="s">
        <v>146</v>
      </c>
    </row>
    <row r="11" spans="1:16" s="59" customFormat="1" ht="24.9" customHeight="1">
      <c r="A11" s="286"/>
      <c r="B11" s="299" t="s">
        <v>18</v>
      </c>
      <c r="C11" s="299" t="s">
        <v>19</v>
      </c>
      <c r="D11" s="299"/>
      <c r="E11" s="117">
        <v>2000</v>
      </c>
      <c r="F11" s="190"/>
      <c r="G11" s="272" t="s">
        <v>17</v>
      </c>
      <c r="H11" s="116">
        <f t="shared" si="0"/>
        <v>0</v>
      </c>
      <c r="I11" s="285"/>
    </row>
    <row r="12" spans="1:16" s="59" customFormat="1" ht="48" customHeight="1">
      <c r="A12" s="286"/>
      <c r="B12" s="299"/>
      <c r="C12" s="299" t="s">
        <v>20</v>
      </c>
      <c r="D12" s="299"/>
      <c r="E12" s="117">
        <v>1500</v>
      </c>
      <c r="F12" s="190"/>
      <c r="G12" s="272" t="s">
        <v>17</v>
      </c>
      <c r="H12" s="116">
        <f t="shared" si="0"/>
        <v>0</v>
      </c>
      <c r="I12" s="285"/>
    </row>
    <row r="13" spans="1:16" ht="24.9" customHeight="1">
      <c r="A13" s="286"/>
      <c r="B13" s="287" t="s">
        <v>21</v>
      </c>
      <c r="C13" s="300" t="s">
        <v>22</v>
      </c>
      <c r="D13" s="300"/>
      <c r="E13" s="116">
        <v>500</v>
      </c>
      <c r="F13" s="190"/>
      <c r="G13" s="271" t="s">
        <v>23</v>
      </c>
      <c r="H13" s="116">
        <f t="shared" si="0"/>
        <v>0</v>
      </c>
      <c r="I13" s="285"/>
    </row>
    <row r="14" spans="1:16" ht="24.9" customHeight="1">
      <c r="A14" s="286"/>
      <c r="B14" s="287"/>
      <c r="C14" s="300"/>
      <c r="D14" s="300"/>
      <c r="E14" s="116">
        <v>1000</v>
      </c>
      <c r="F14" s="190"/>
      <c r="G14" s="271" t="s">
        <v>23</v>
      </c>
      <c r="H14" s="116">
        <f t="shared" si="0"/>
        <v>0</v>
      </c>
      <c r="I14" s="285"/>
    </row>
    <row r="15" spans="1:16" ht="24.9" customHeight="1">
      <c r="A15" s="286"/>
      <c r="B15" s="287"/>
      <c r="C15" s="300"/>
      <c r="D15" s="300"/>
      <c r="E15" s="116">
        <v>750</v>
      </c>
      <c r="F15" s="190"/>
      <c r="G15" s="271" t="s">
        <v>23</v>
      </c>
      <c r="H15" s="116">
        <f t="shared" si="0"/>
        <v>0</v>
      </c>
      <c r="I15" s="285"/>
    </row>
    <row r="16" spans="1:16" ht="64.8">
      <c r="A16" s="309" t="s">
        <v>152</v>
      </c>
      <c r="B16" s="287"/>
      <c r="C16" s="287"/>
      <c r="D16" s="287"/>
      <c r="E16" s="117">
        <f>人事表!O12</f>
        <v>0</v>
      </c>
      <c r="F16" s="190"/>
      <c r="G16" s="115" t="s">
        <v>5</v>
      </c>
      <c r="H16" s="117">
        <f t="shared" si="0"/>
        <v>0</v>
      </c>
      <c r="I16" s="100" t="s">
        <v>147</v>
      </c>
    </row>
    <row r="17" spans="1:11" ht="64.8">
      <c r="A17" s="286" t="s">
        <v>24</v>
      </c>
      <c r="B17" s="287"/>
      <c r="C17" s="287"/>
      <c r="D17" s="287"/>
      <c r="E17" s="194">
        <v>2000</v>
      </c>
      <c r="F17" s="190"/>
      <c r="G17" s="115" t="s">
        <v>106</v>
      </c>
      <c r="H17" s="116">
        <f t="shared" si="0"/>
        <v>0</v>
      </c>
      <c r="I17" s="101" t="s">
        <v>148</v>
      </c>
    </row>
    <row r="18" spans="1:11" ht="64.8">
      <c r="A18" s="286" t="s">
        <v>25</v>
      </c>
      <c r="B18" s="287"/>
      <c r="C18" s="287"/>
      <c r="D18" s="287"/>
      <c r="E18" s="103"/>
      <c r="F18" s="190"/>
      <c r="G18" s="144"/>
      <c r="H18" s="116">
        <f t="shared" si="0"/>
        <v>0</v>
      </c>
      <c r="I18" s="101" t="s">
        <v>149</v>
      </c>
    </row>
    <row r="19" spans="1:11" ht="34.950000000000003" customHeight="1">
      <c r="A19" s="286" t="s">
        <v>26</v>
      </c>
      <c r="B19" s="290" t="s">
        <v>27</v>
      </c>
      <c r="C19" s="290"/>
      <c r="D19" s="290"/>
      <c r="E19" s="103"/>
      <c r="F19" s="190"/>
      <c r="G19" s="144"/>
      <c r="H19" s="116">
        <f t="shared" si="0"/>
        <v>0</v>
      </c>
      <c r="I19" s="283" t="s">
        <v>150</v>
      </c>
    </row>
    <row r="20" spans="1:11" ht="34.950000000000003" customHeight="1">
      <c r="A20" s="286"/>
      <c r="B20" s="290" t="s">
        <v>27</v>
      </c>
      <c r="C20" s="290"/>
      <c r="D20" s="290"/>
      <c r="E20" s="103"/>
      <c r="F20" s="190"/>
      <c r="G20" s="144"/>
      <c r="H20" s="116">
        <f t="shared" si="0"/>
        <v>0</v>
      </c>
      <c r="I20" s="283"/>
    </row>
    <row r="21" spans="1:11" ht="34.950000000000003" customHeight="1">
      <c r="A21" s="286"/>
      <c r="B21" s="290" t="s">
        <v>27</v>
      </c>
      <c r="C21" s="290"/>
      <c r="D21" s="290"/>
      <c r="E21" s="103"/>
      <c r="F21" s="190"/>
      <c r="G21" s="144"/>
      <c r="H21" s="116">
        <f t="shared" si="0"/>
        <v>0</v>
      </c>
      <c r="I21" s="283"/>
    </row>
    <row r="22" spans="1:11" ht="24.9" customHeight="1" thickBot="1">
      <c r="A22" s="288" t="s">
        <v>151</v>
      </c>
      <c r="B22" s="289"/>
      <c r="C22" s="289"/>
      <c r="D22" s="289"/>
      <c r="E22" s="274"/>
      <c r="F22" s="275"/>
      <c r="G22" s="276"/>
      <c r="H22" s="277">
        <f>SUM(H5:H21)</f>
        <v>0</v>
      </c>
      <c r="I22" s="278"/>
      <c r="K22" s="60"/>
    </row>
    <row r="23" spans="1:11" ht="16.2" thickTop="1"/>
  </sheetData>
  <sheetProtection formatCells="0" formatColumns="0" formatRows="0" insertColumns="0" insertRows="0" selectLockedCells="1"/>
  <dataConsolidate/>
  <mergeCells count="29">
    <mergeCell ref="L1:N1"/>
    <mergeCell ref="B20:D20"/>
    <mergeCell ref="B21:D21"/>
    <mergeCell ref="A3:D3"/>
    <mergeCell ref="A18:D18"/>
    <mergeCell ref="A4:D4"/>
    <mergeCell ref="C11:D11"/>
    <mergeCell ref="C12:D12"/>
    <mergeCell ref="B13:B15"/>
    <mergeCell ref="C13:D15"/>
    <mergeCell ref="A5:A8"/>
    <mergeCell ref="A1:I2"/>
    <mergeCell ref="B11:B12"/>
    <mergeCell ref="B5:D5"/>
    <mergeCell ref="E4:I4"/>
    <mergeCell ref="A16:D16"/>
    <mergeCell ref="A22:D22"/>
    <mergeCell ref="B19:D19"/>
    <mergeCell ref="A19:A21"/>
    <mergeCell ref="B6:D6"/>
    <mergeCell ref="B7:D7"/>
    <mergeCell ref="B8:D8"/>
    <mergeCell ref="I19:I21"/>
    <mergeCell ref="I5:I8"/>
    <mergeCell ref="I10:I15"/>
    <mergeCell ref="A17:D17"/>
    <mergeCell ref="A9:D9"/>
    <mergeCell ref="A10:A15"/>
    <mergeCell ref="B10:D10"/>
  </mergeCells>
  <phoneticPr fontId="2" type="noConversion"/>
  <conditionalFormatting sqref="H5">
    <cfRule type="expression" dxfId="5" priority="11">
      <formula>$H$5&gt;3000</formula>
    </cfRule>
  </conditionalFormatting>
  <conditionalFormatting sqref="H6">
    <cfRule type="cellIs" dxfId="4" priority="4" operator="greaterThan">
      <formula>3000</formula>
    </cfRule>
  </conditionalFormatting>
  <dataValidations xWindow="501" yWindow="843" count="4">
    <dataValidation type="decimal" operator="lessThanOrEqual" allowBlank="1" showInputMessage="1" showErrorMessage="1" error="每人每次會議以新臺幣2,500元為上限。" prompt="每人每次會議以新臺幣2,500元為上限" sqref="E9" xr:uid="{00000000-0002-0000-0000-000000000000}">
      <formula1>2500</formula1>
    </dataValidation>
    <dataValidation type="decimal" operator="lessThanOrEqual" allowBlank="1" showInputMessage="1" showErrorMessage="1" error="最高得不超過3,000元" sqref="E5:E6" xr:uid="{00000000-0002-0000-0000-000001000000}">
      <formula1>3000</formula1>
    </dataValidation>
    <dataValidation type="decimal" operator="lessThan" allowBlank="1" showInputMessage="1" showErrorMessage="1" error="沒有資本門，單價需小於1萬元非消耗之物品" sqref="E19:E21" xr:uid="{00000000-0002-0000-0000-000002000000}">
      <formula1>10000</formula1>
    </dataValidation>
    <dataValidation allowBlank="1" showInputMessage="1" showErrorMessage="1" prompt="若無此項目，請使用&quot;清除內容&quot;；若左右兩側項目有填入，則請填入使用&quot;0&quot;" sqref="F22" xr:uid="{00000000-0002-0000-0000-000003000000}"/>
  </dataValidations>
  <printOptions horizontalCentered="1"/>
  <pageMargins left="0.23622047244094491" right="0.23622047244094491" top="0.55118110236220474" bottom="0.55118110236220474" header="0.31496062992125984" footer="0.31496062992125984"/>
  <pageSetup paperSize="9" scale="80" pageOrder="overThenDown" orientation="portrait" r:id="rId1"/>
  <headerFooter>
    <oddFooter>第 &amp;P 頁，共 &amp;N 頁</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L22"/>
  <sheetViews>
    <sheetView topLeftCell="M1" workbookViewId="0">
      <selection activeCell="T2" sqref="T2"/>
    </sheetView>
  </sheetViews>
  <sheetFormatPr defaultColWidth="8.88671875" defaultRowHeight="15.6"/>
  <cols>
    <col min="1" max="6" width="0" style="1" hidden="1" customWidth="1"/>
    <col min="7" max="7" width="14.6640625" style="1" hidden="1" customWidth="1"/>
    <col min="8" max="8" width="14.21875" style="1" hidden="1" customWidth="1"/>
    <col min="9" max="12" width="0" style="1" hidden="1" customWidth="1"/>
    <col min="13" max="13" width="8.88671875" style="1"/>
    <col min="14" max="14" width="9" style="1" bestFit="1" customWidth="1"/>
    <col min="15" max="19" width="9.44140625" style="1" bestFit="1" customWidth="1"/>
    <col min="20" max="23" width="8.88671875" style="1"/>
    <col min="24" max="25" width="9" style="1" bestFit="1" customWidth="1"/>
    <col min="26" max="28" width="8.88671875" style="1"/>
    <col min="29" max="32" width="9" style="1" bestFit="1" customWidth="1"/>
    <col min="33" max="33" width="11" style="1" customWidth="1"/>
    <col min="34" max="34" width="14.109375" style="1" customWidth="1"/>
    <col min="35" max="35" width="21.77734375" style="1" customWidth="1"/>
    <col min="36" max="38" width="23.33203125" style="1" customWidth="1"/>
    <col min="39" max="16384" width="8.88671875" style="1"/>
  </cols>
  <sheetData>
    <row r="1" spans="1:38" ht="28.2">
      <c r="A1" s="310"/>
      <c r="B1" s="310"/>
      <c r="C1" s="310"/>
      <c r="D1" s="310"/>
      <c r="E1" s="310"/>
      <c r="F1" s="310"/>
      <c r="G1" s="310"/>
      <c r="H1" s="310"/>
      <c r="I1" s="310"/>
      <c r="J1" s="310"/>
      <c r="K1" s="310"/>
      <c r="L1" s="310"/>
      <c r="M1" s="311" t="s">
        <v>28</v>
      </c>
      <c r="N1" s="311"/>
      <c r="O1" s="311"/>
      <c r="P1" s="311"/>
      <c r="Q1" s="311"/>
      <c r="R1" s="311"/>
      <c r="S1" s="311"/>
      <c r="T1" s="311"/>
      <c r="U1" s="311"/>
      <c r="V1" s="311"/>
      <c r="W1" s="311"/>
      <c r="X1" s="311"/>
      <c r="Y1" s="311"/>
      <c r="AC1" s="30"/>
      <c r="AD1" s="30" t="s">
        <v>48</v>
      </c>
      <c r="AE1" s="23" t="s">
        <v>61</v>
      </c>
      <c r="AF1" s="24" t="s">
        <v>62</v>
      </c>
      <c r="AG1" s="23" t="s">
        <v>63</v>
      </c>
      <c r="AH1" s="25"/>
      <c r="AI1" s="30"/>
      <c r="AJ1" s="22"/>
      <c r="AK1" s="30"/>
      <c r="AL1" s="30"/>
    </row>
    <row r="2" spans="1:38" ht="20.399999999999999" thickBot="1">
      <c r="A2" s="33"/>
      <c r="M2" s="3" t="s">
        <v>29</v>
      </c>
      <c r="N2" s="3"/>
      <c r="O2" s="30"/>
      <c r="P2" s="30"/>
      <c r="Q2" s="30"/>
      <c r="R2" s="30"/>
      <c r="S2" s="30"/>
      <c r="T2" s="30"/>
      <c r="U2" s="30"/>
      <c r="V2" s="30"/>
      <c r="W2" s="30"/>
      <c r="X2" s="30"/>
      <c r="Y2" s="30"/>
      <c r="AC2" s="28" t="s">
        <v>64</v>
      </c>
      <c r="AD2" s="28"/>
      <c r="AE2" s="340" t="s">
        <v>61</v>
      </c>
      <c r="AF2" s="340"/>
      <c r="AG2" s="341" t="s">
        <v>62</v>
      </c>
      <c r="AH2" s="342"/>
      <c r="AI2" s="340" t="s">
        <v>63</v>
      </c>
      <c r="AJ2" s="340"/>
      <c r="AK2" s="51"/>
      <c r="AL2" s="53" t="s">
        <v>86</v>
      </c>
    </row>
    <row r="3" spans="1:38" ht="19.95" customHeight="1">
      <c r="A3" s="35"/>
      <c r="B3" s="312"/>
      <c r="C3" s="313"/>
      <c r="D3" s="313"/>
      <c r="E3" s="313"/>
      <c r="F3" s="314"/>
      <c r="G3" s="312"/>
      <c r="H3" s="313"/>
      <c r="I3" s="313"/>
      <c r="J3" s="313"/>
      <c r="K3" s="313"/>
      <c r="L3" s="314"/>
      <c r="M3" s="4" t="s">
        <v>71</v>
      </c>
      <c r="N3" s="5"/>
      <c r="O3" s="321" t="s">
        <v>30</v>
      </c>
      <c r="P3" s="322"/>
      <c r="Q3" s="322"/>
      <c r="R3" s="322"/>
      <c r="S3" s="323"/>
      <c r="T3" s="321" t="s">
        <v>31</v>
      </c>
      <c r="U3" s="322"/>
      <c r="V3" s="322"/>
      <c r="W3" s="322"/>
      <c r="X3" s="322"/>
      <c r="Y3" s="323"/>
      <c r="AC3" s="28"/>
      <c r="AD3" s="28" t="s">
        <v>48</v>
      </c>
      <c r="AE3" s="28" t="s">
        <v>65</v>
      </c>
      <c r="AF3" s="28" t="s">
        <v>66</v>
      </c>
      <c r="AG3" s="28" t="s">
        <v>67</v>
      </c>
      <c r="AH3" s="28" t="s">
        <v>68</v>
      </c>
      <c r="AI3" s="28" t="s">
        <v>69</v>
      </c>
      <c r="AJ3" s="28" t="s">
        <v>70</v>
      </c>
      <c r="AK3" s="51"/>
      <c r="AL3" s="53" t="s">
        <v>84</v>
      </c>
    </row>
    <row r="4" spans="1:38" ht="19.8">
      <c r="A4" s="36"/>
      <c r="B4" s="315"/>
      <c r="C4" s="316"/>
      <c r="D4" s="316"/>
      <c r="E4" s="316"/>
      <c r="F4" s="317"/>
      <c r="G4" s="315"/>
      <c r="H4" s="316"/>
      <c r="I4" s="316"/>
      <c r="J4" s="316"/>
      <c r="K4" s="316"/>
      <c r="L4" s="317"/>
      <c r="M4" s="6" t="s">
        <v>72</v>
      </c>
      <c r="N4" s="7"/>
      <c r="O4" s="324"/>
      <c r="P4" s="325"/>
      <c r="Q4" s="325"/>
      <c r="R4" s="325"/>
      <c r="S4" s="326"/>
      <c r="T4" s="324"/>
      <c r="U4" s="325"/>
      <c r="V4" s="325"/>
      <c r="W4" s="325"/>
      <c r="X4" s="325"/>
      <c r="Y4" s="326"/>
      <c r="AC4" s="34" t="s">
        <v>48</v>
      </c>
      <c r="AD4" s="34">
        <v>0</v>
      </c>
      <c r="AE4" s="34">
        <v>0</v>
      </c>
      <c r="AF4" s="34">
        <v>0</v>
      </c>
      <c r="AG4" s="34">
        <v>0</v>
      </c>
      <c r="AH4" s="34">
        <v>0</v>
      </c>
      <c r="AI4" s="34">
        <v>0</v>
      </c>
      <c r="AJ4" s="34">
        <v>0</v>
      </c>
      <c r="AK4" s="52"/>
      <c r="AL4" s="53" t="s">
        <v>85</v>
      </c>
    </row>
    <row r="5" spans="1:38" ht="20.399999999999999" thickBot="1">
      <c r="A5" s="37"/>
      <c r="B5" s="318"/>
      <c r="C5" s="319"/>
      <c r="D5" s="319"/>
      <c r="E5" s="319"/>
      <c r="F5" s="320"/>
      <c r="G5" s="318"/>
      <c r="H5" s="319"/>
      <c r="I5" s="319"/>
      <c r="J5" s="319"/>
      <c r="K5" s="319"/>
      <c r="L5" s="320"/>
      <c r="M5" s="8" t="s">
        <v>32</v>
      </c>
      <c r="N5" s="9"/>
      <c r="O5" s="327"/>
      <c r="P5" s="328"/>
      <c r="Q5" s="328"/>
      <c r="R5" s="328"/>
      <c r="S5" s="329"/>
      <c r="T5" s="327"/>
      <c r="U5" s="328"/>
      <c r="V5" s="328"/>
      <c r="W5" s="328"/>
      <c r="X5" s="328"/>
      <c r="Y5" s="329"/>
      <c r="AC5" s="34">
        <v>1</v>
      </c>
      <c r="AD5" s="34">
        <v>0</v>
      </c>
      <c r="AE5" s="34">
        <v>5000</v>
      </c>
      <c r="AF5" s="34">
        <v>6000</v>
      </c>
      <c r="AG5" s="34">
        <v>2000</v>
      </c>
      <c r="AH5" s="34">
        <v>2000</v>
      </c>
      <c r="AI5" s="34">
        <v>2000</v>
      </c>
      <c r="AJ5" s="34">
        <v>2000</v>
      </c>
      <c r="AK5" s="52"/>
      <c r="AL5" s="52"/>
    </row>
    <row r="6" spans="1:38" ht="35.4" thickBot="1">
      <c r="A6" s="38"/>
      <c r="B6" s="39"/>
      <c r="C6" s="40"/>
      <c r="D6" s="41"/>
      <c r="E6" s="42"/>
      <c r="F6" s="41"/>
      <c r="G6" s="336"/>
      <c r="H6" s="337"/>
      <c r="I6" s="336"/>
      <c r="J6" s="337"/>
      <c r="K6" s="336"/>
      <c r="L6" s="337"/>
      <c r="M6" s="31"/>
      <c r="N6" s="31" t="s">
        <v>47</v>
      </c>
      <c r="O6" s="10" t="s">
        <v>73</v>
      </c>
      <c r="P6" s="11" t="s">
        <v>74</v>
      </c>
      <c r="Q6" s="12" t="s">
        <v>33</v>
      </c>
      <c r="R6" s="12" t="s">
        <v>34</v>
      </c>
      <c r="S6" s="12" t="s">
        <v>35</v>
      </c>
      <c r="T6" s="338" t="s">
        <v>44</v>
      </c>
      <c r="U6" s="339"/>
      <c r="V6" s="338" t="s">
        <v>46</v>
      </c>
      <c r="W6" s="339"/>
      <c r="X6" s="338" t="s">
        <v>45</v>
      </c>
      <c r="Y6" s="339"/>
      <c r="AC6" s="34">
        <v>2</v>
      </c>
      <c r="AD6" s="34">
        <v>0</v>
      </c>
      <c r="AE6" s="34"/>
      <c r="AF6" s="34"/>
      <c r="AG6" s="34">
        <v>4000</v>
      </c>
      <c r="AH6" s="34">
        <v>4000</v>
      </c>
      <c r="AI6" s="34">
        <v>4000</v>
      </c>
      <c r="AJ6" s="34">
        <v>4000</v>
      </c>
      <c r="AK6" s="52"/>
      <c r="AL6" s="52"/>
    </row>
    <row r="7" spans="1:38" ht="20.399999999999999" thickBot="1">
      <c r="A7" s="38"/>
      <c r="B7" s="40"/>
      <c r="C7" s="40"/>
      <c r="D7" s="43"/>
      <c r="E7" s="42"/>
      <c r="F7" s="41"/>
      <c r="G7" s="44"/>
      <c r="H7" s="45"/>
      <c r="I7" s="44"/>
      <c r="J7" s="46"/>
      <c r="K7" s="44"/>
      <c r="L7" s="46"/>
      <c r="M7" s="32" t="s">
        <v>47</v>
      </c>
      <c r="N7" s="13">
        <v>0</v>
      </c>
      <c r="O7" s="14">
        <v>0</v>
      </c>
      <c r="P7" s="14">
        <v>0</v>
      </c>
      <c r="Q7" s="15">
        <v>0</v>
      </c>
      <c r="R7" s="16">
        <v>0</v>
      </c>
      <c r="S7" s="16">
        <v>0</v>
      </c>
      <c r="T7" s="44"/>
      <c r="U7" s="45"/>
      <c r="V7" s="44"/>
      <c r="W7" s="46"/>
      <c r="X7" s="44"/>
      <c r="Y7" s="46"/>
      <c r="AC7" s="34">
        <v>3</v>
      </c>
      <c r="AD7" s="34">
        <v>0</v>
      </c>
      <c r="AE7" s="34"/>
      <c r="AF7" s="34"/>
      <c r="AG7" s="34">
        <v>6000</v>
      </c>
      <c r="AH7" s="34">
        <v>6000</v>
      </c>
      <c r="AI7" s="34">
        <v>6000</v>
      </c>
      <c r="AJ7" s="34">
        <v>6000</v>
      </c>
      <c r="AK7" s="52"/>
      <c r="AL7" s="52"/>
    </row>
    <row r="8" spans="1:38" ht="51.6" customHeight="1" thickBot="1">
      <c r="A8" s="47"/>
      <c r="B8" s="18"/>
      <c r="C8" s="18"/>
      <c r="D8" s="18"/>
      <c r="E8" s="19"/>
      <c r="F8" s="19"/>
      <c r="G8" s="343"/>
      <c r="H8" s="312"/>
      <c r="I8" s="343"/>
      <c r="J8" s="314"/>
      <c r="K8" s="330"/>
      <c r="L8" s="330"/>
      <c r="M8" s="17" t="s">
        <v>83</v>
      </c>
      <c r="N8" s="48">
        <v>0</v>
      </c>
      <c r="O8" s="18">
        <v>22700</v>
      </c>
      <c r="P8" s="18">
        <v>25350</v>
      </c>
      <c r="Q8" s="18">
        <v>27370</v>
      </c>
      <c r="R8" s="19">
        <v>32450</v>
      </c>
      <c r="S8" s="19">
        <v>37120</v>
      </c>
      <c r="T8" s="343" t="s">
        <v>54</v>
      </c>
      <c r="U8" s="312" t="s">
        <v>55</v>
      </c>
      <c r="V8" s="343" t="s">
        <v>56</v>
      </c>
      <c r="W8" s="314" t="s">
        <v>57</v>
      </c>
      <c r="X8" s="330">
        <v>6000</v>
      </c>
      <c r="Y8" s="330">
        <v>5000</v>
      </c>
      <c r="AC8" s="34">
        <v>4</v>
      </c>
      <c r="AD8" s="34">
        <v>0</v>
      </c>
      <c r="AE8" s="34"/>
      <c r="AF8" s="34"/>
      <c r="AG8" s="34"/>
      <c r="AH8" s="34">
        <v>8000</v>
      </c>
      <c r="AI8" s="34">
        <v>8000</v>
      </c>
      <c r="AJ8" s="34">
        <v>8000</v>
      </c>
      <c r="AK8" s="52"/>
      <c r="AL8" s="52"/>
    </row>
    <row r="9" spans="1:38" ht="23.4" customHeight="1" thickBot="1">
      <c r="A9" s="49"/>
      <c r="B9" s="20"/>
      <c r="C9" s="20"/>
      <c r="D9" s="20"/>
      <c r="E9" s="20"/>
      <c r="F9" s="20"/>
      <c r="G9" s="344"/>
      <c r="H9" s="315"/>
      <c r="I9" s="344"/>
      <c r="J9" s="317"/>
      <c r="K9" s="331"/>
      <c r="L9" s="331"/>
      <c r="M9" s="29" t="s">
        <v>75</v>
      </c>
      <c r="N9" s="50">
        <v>0</v>
      </c>
      <c r="O9" s="20">
        <v>23230</v>
      </c>
      <c r="P9" s="20">
        <v>26300</v>
      </c>
      <c r="Q9" s="20">
        <v>27890</v>
      </c>
      <c r="R9" s="20">
        <v>33190</v>
      </c>
      <c r="S9" s="20">
        <v>37970</v>
      </c>
      <c r="T9" s="344"/>
      <c r="U9" s="315"/>
      <c r="V9" s="344"/>
      <c r="W9" s="317"/>
      <c r="X9" s="331"/>
      <c r="Y9" s="331"/>
      <c r="AC9" s="34">
        <v>5</v>
      </c>
      <c r="AD9" s="34">
        <v>0</v>
      </c>
      <c r="AE9" s="34"/>
      <c r="AF9" s="34"/>
      <c r="AG9" s="34"/>
      <c r="AH9" s="34">
        <v>10000</v>
      </c>
      <c r="AI9" s="34">
        <v>10000</v>
      </c>
      <c r="AJ9" s="34">
        <v>10000</v>
      </c>
      <c r="AK9" s="52"/>
      <c r="AL9" s="52"/>
    </row>
    <row r="10" spans="1:38" ht="20.399999999999999" thickBot="1">
      <c r="A10" s="49"/>
      <c r="B10" s="20"/>
      <c r="C10" s="20"/>
      <c r="D10" s="20"/>
      <c r="E10" s="20"/>
      <c r="F10" s="20"/>
      <c r="G10" s="344"/>
      <c r="H10" s="315"/>
      <c r="I10" s="344"/>
      <c r="J10" s="317"/>
      <c r="K10" s="331"/>
      <c r="L10" s="331"/>
      <c r="M10" s="29" t="s">
        <v>76</v>
      </c>
      <c r="N10" s="50">
        <v>0</v>
      </c>
      <c r="O10" s="20">
        <v>23760</v>
      </c>
      <c r="P10" s="20">
        <v>27260</v>
      </c>
      <c r="Q10" s="20">
        <v>28950</v>
      </c>
      <c r="R10" s="20">
        <v>34050</v>
      </c>
      <c r="S10" s="20">
        <v>38930</v>
      </c>
      <c r="T10" s="344"/>
      <c r="U10" s="315"/>
      <c r="V10" s="344"/>
      <c r="W10" s="317"/>
      <c r="X10" s="331"/>
      <c r="Y10" s="331"/>
      <c r="AC10" s="34">
        <v>6</v>
      </c>
      <c r="AD10" s="34">
        <v>0</v>
      </c>
      <c r="AE10" s="34"/>
      <c r="AF10" s="34"/>
      <c r="AG10" s="34"/>
      <c r="AH10" s="34"/>
      <c r="AI10" s="34">
        <v>12000</v>
      </c>
      <c r="AJ10" s="34">
        <v>12000</v>
      </c>
      <c r="AK10" s="52"/>
      <c r="AL10" s="52"/>
    </row>
    <row r="11" spans="1:38" ht="20.399999999999999" thickBot="1">
      <c r="A11" s="49"/>
      <c r="B11" s="20"/>
      <c r="C11" s="20"/>
      <c r="D11" s="20"/>
      <c r="E11" s="20"/>
      <c r="F11" s="20"/>
      <c r="G11" s="344"/>
      <c r="H11" s="315"/>
      <c r="I11" s="344"/>
      <c r="J11" s="317"/>
      <c r="K11" s="331"/>
      <c r="L11" s="331"/>
      <c r="M11" s="29" t="s">
        <v>77</v>
      </c>
      <c r="N11" s="50">
        <v>0</v>
      </c>
      <c r="O11" s="20">
        <v>24290</v>
      </c>
      <c r="P11" s="20">
        <v>28210</v>
      </c>
      <c r="Q11" s="20">
        <v>29910</v>
      </c>
      <c r="R11" s="20">
        <v>34890</v>
      </c>
      <c r="S11" s="20">
        <v>39990</v>
      </c>
      <c r="T11" s="344"/>
      <c r="U11" s="315"/>
      <c r="V11" s="344"/>
      <c r="W11" s="317"/>
      <c r="X11" s="331"/>
      <c r="Y11" s="331"/>
      <c r="AC11" s="34">
        <v>7</v>
      </c>
      <c r="AD11" s="34">
        <v>0</v>
      </c>
      <c r="AE11" s="34"/>
      <c r="AF11" s="34"/>
      <c r="AG11" s="34"/>
      <c r="AH11" s="34"/>
      <c r="AI11" s="34">
        <v>14000</v>
      </c>
      <c r="AJ11" s="34">
        <v>14000</v>
      </c>
      <c r="AK11" s="52"/>
      <c r="AL11" s="52"/>
    </row>
    <row r="12" spans="1:38" ht="20.399999999999999" thickBot="1">
      <c r="A12" s="49"/>
      <c r="B12" s="20"/>
      <c r="C12" s="20"/>
      <c r="D12" s="20"/>
      <c r="E12" s="20"/>
      <c r="F12" s="20"/>
      <c r="G12" s="344"/>
      <c r="H12" s="315"/>
      <c r="I12" s="344"/>
      <c r="J12" s="317"/>
      <c r="K12" s="331"/>
      <c r="L12" s="331"/>
      <c r="M12" s="29" t="s">
        <v>78</v>
      </c>
      <c r="N12" s="50">
        <v>0</v>
      </c>
      <c r="O12" s="20">
        <v>24820</v>
      </c>
      <c r="P12" s="20">
        <v>29270</v>
      </c>
      <c r="Q12" s="20">
        <v>30870</v>
      </c>
      <c r="R12" s="20">
        <v>35750</v>
      </c>
      <c r="S12" s="20">
        <v>40940</v>
      </c>
      <c r="T12" s="344"/>
      <c r="U12" s="315"/>
      <c r="V12" s="344"/>
      <c r="W12" s="317"/>
      <c r="X12" s="331"/>
      <c r="Y12" s="331"/>
      <c r="AC12" s="34">
        <v>8</v>
      </c>
      <c r="AD12" s="34">
        <v>0</v>
      </c>
      <c r="AE12" s="34"/>
      <c r="AF12" s="34"/>
      <c r="AG12" s="34"/>
      <c r="AH12" s="34"/>
      <c r="AI12" s="34">
        <v>16000</v>
      </c>
      <c r="AJ12" s="34">
        <v>16000</v>
      </c>
      <c r="AK12" s="52"/>
      <c r="AL12" s="52"/>
    </row>
    <row r="13" spans="1:38" ht="20.399999999999999" thickBot="1">
      <c r="A13" s="49"/>
      <c r="B13" s="20"/>
      <c r="C13" s="20"/>
      <c r="D13" s="20"/>
      <c r="E13" s="20"/>
      <c r="F13" s="20"/>
      <c r="G13" s="344"/>
      <c r="H13" s="315"/>
      <c r="I13" s="344"/>
      <c r="J13" s="317"/>
      <c r="K13" s="331"/>
      <c r="L13" s="331"/>
      <c r="M13" s="29" t="s">
        <v>79</v>
      </c>
      <c r="N13" s="50">
        <v>0</v>
      </c>
      <c r="O13" s="20">
        <v>25450</v>
      </c>
      <c r="P13" s="20">
        <v>30230</v>
      </c>
      <c r="Q13" s="20">
        <v>31810</v>
      </c>
      <c r="R13" s="20">
        <v>36690</v>
      </c>
      <c r="S13" s="20">
        <v>41890</v>
      </c>
      <c r="T13" s="344"/>
      <c r="U13" s="315"/>
      <c r="V13" s="344"/>
      <c r="W13" s="317"/>
      <c r="X13" s="331"/>
      <c r="Y13" s="331"/>
      <c r="AC13" s="34">
        <v>9</v>
      </c>
      <c r="AD13" s="34">
        <v>0</v>
      </c>
      <c r="AE13" s="34"/>
      <c r="AF13" s="34"/>
      <c r="AG13" s="34"/>
      <c r="AH13" s="34"/>
      <c r="AI13" s="34">
        <v>18000</v>
      </c>
      <c r="AJ13" s="34">
        <v>18000</v>
      </c>
      <c r="AK13" s="52"/>
      <c r="AL13" s="52"/>
    </row>
    <row r="14" spans="1:38" ht="20.399999999999999" thickBot="1">
      <c r="A14" s="49"/>
      <c r="B14" s="20"/>
      <c r="C14" s="20"/>
      <c r="D14" s="20"/>
      <c r="E14" s="20"/>
      <c r="F14" s="20"/>
      <c r="G14" s="344"/>
      <c r="H14" s="315"/>
      <c r="I14" s="344"/>
      <c r="J14" s="317"/>
      <c r="K14" s="331"/>
      <c r="L14" s="331"/>
      <c r="M14" s="29" t="s">
        <v>80</v>
      </c>
      <c r="N14" s="50">
        <v>0</v>
      </c>
      <c r="O14" s="20">
        <v>25990</v>
      </c>
      <c r="P14" s="20">
        <v>31190</v>
      </c>
      <c r="Q14" s="20">
        <v>32870</v>
      </c>
      <c r="R14" s="20">
        <v>37650</v>
      </c>
      <c r="S14" s="20">
        <v>42850</v>
      </c>
      <c r="T14" s="344"/>
      <c r="U14" s="315"/>
      <c r="V14" s="344"/>
      <c r="W14" s="317"/>
      <c r="X14" s="331"/>
      <c r="Y14" s="331"/>
      <c r="AC14" s="34">
        <v>10</v>
      </c>
      <c r="AD14" s="34">
        <v>0</v>
      </c>
      <c r="AE14" s="34"/>
      <c r="AF14" s="34"/>
      <c r="AG14" s="34"/>
      <c r="AH14" s="34"/>
      <c r="AI14" s="34">
        <v>20000</v>
      </c>
      <c r="AJ14" s="34">
        <v>20000</v>
      </c>
      <c r="AK14" s="52"/>
      <c r="AL14" s="52"/>
    </row>
    <row r="15" spans="1:38" ht="20.399999999999999" thickBot="1">
      <c r="A15" s="49"/>
      <c r="B15" s="20"/>
      <c r="C15" s="20"/>
      <c r="D15" s="20"/>
      <c r="E15" s="20"/>
      <c r="F15" s="20"/>
      <c r="G15" s="345"/>
      <c r="H15" s="318"/>
      <c r="I15" s="345"/>
      <c r="J15" s="320"/>
      <c r="K15" s="331"/>
      <c r="L15" s="331"/>
      <c r="M15" s="29" t="s">
        <v>81</v>
      </c>
      <c r="N15" s="50">
        <v>0</v>
      </c>
      <c r="O15" s="20">
        <v>26510</v>
      </c>
      <c r="P15" s="20">
        <v>32130</v>
      </c>
      <c r="Q15" s="20">
        <v>33830</v>
      </c>
      <c r="R15" s="20">
        <v>38610</v>
      </c>
      <c r="S15" s="20">
        <v>43910</v>
      </c>
      <c r="T15" s="345"/>
      <c r="U15" s="318"/>
      <c r="V15" s="345"/>
      <c r="W15" s="320"/>
      <c r="X15" s="331"/>
      <c r="Y15" s="331"/>
      <c r="AC15" s="34">
        <v>11</v>
      </c>
      <c r="AD15" s="34">
        <v>0</v>
      </c>
      <c r="AE15" s="34"/>
      <c r="AF15" s="34"/>
      <c r="AG15" s="34"/>
      <c r="AH15" s="34"/>
      <c r="AI15" s="34">
        <v>22000</v>
      </c>
      <c r="AJ15" s="34">
        <v>22000</v>
      </c>
      <c r="AK15" s="52"/>
      <c r="AL15" s="52"/>
    </row>
    <row r="16" spans="1:38" ht="20.399999999999999" thickBot="1">
      <c r="A16" s="49"/>
      <c r="B16" s="20"/>
      <c r="C16" s="20"/>
      <c r="D16" s="20"/>
      <c r="E16" s="20"/>
      <c r="F16" s="20"/>
      <c r="G16" s="333"/>
      <c r="H16" s="334"/>
      <c r="I16" s="334"/>
      <c r="J16" s="335"/>
      <c r="K16" s="332"/>
      <c r="L16" s="332"/>
      <c r="M16" s="29" t="s">
        <v>82</v>
      </c>
      <c r="N16" s="50">
        <v>0</v>
      </c>
      <c r="O16" s="20">
        <v>27050</v>
      </c>
      <c r="P16" s="20">
        <v>33190</v>
      </c>
      <c r="Q16" s="20">
        <v>34790</v>
      </c>
      <c r="R16" s="20">
        <v>39560</v>
      </c>
      <c r="S16" s="20">
        <v>44860</v>
      </c>
      <c r="T16" s="333" t="s">
        <v>58</v>
      </c>
      <c r="U16" s="334"/>
      <c r="V16" s="334"/>
      <c r="W16" s="335"/>
      <c r="X16" s="332"/>
      <c r="Y16" s="332"/>
      <c r="AC16" s="34">
        <v>12</v>
      </c>
      <c r="AD16" s="34">
        <v>0</v>
      </c>
      <c r="AE16" s="34"/>
      <c r="AF16" s="34"/>
      <c r="AG16" s="34"/>
      <c r="AH16" s="34"/>
      <c r="AI16" s="34">
        <v>24000</v>
      </c>
      <c r="AJ16" s="34">
        <v>24000</v>
      </c>
      <c r="AK16" s="52"/>
      <c r="AL16" s="52"/>
    </row>
    <row r="17" spans="1:38" ht="21">
      <c r="A17" s="21"/>
      <c r="M17" s="21"/>
      <c r="N17" s="21"/>
      <c r="AC17" s="34">
        <v>13</v>
      </c>
      <c r="AD17" s="34">
        <v>0</v>
      </c>
      <c r="AE17" s="34"/>
      <c r="AF17" s="34"/>
      <c r="AG17" s="34"/>
      <c r="AH17" s="34"/>
      <c r="AI17" s="34">
        <v>26000</v>
      </c>
      <c r="AJ17" s="34">
        <v>26000</v>
      </c>
      <c r="AK17" s="52"/>
      <c r="AL17" s="52"/>
    </row>
    <row r="18" spans="1:38" ht="39.6" customHeight="1">
      <c r="A18" s="21"/>
      <c r="M18" s="21" t="s">
        <v>53</v>
      </c>
      <c r="N18" s="21"/>
      <c r="AC18" s="34">
        <v>14</v>
      </c>
      <c r="AD18" s="34">
        <v>0</v>
      </c>
      <c r="AE18" s="34"/>
      <c r="AF18" s="34"/>
      <c r="AG18" s="34"/>
      <c r="AH18" s="34"/>
      <c r="AI18" s="34">
        <v>28000</v>
      </c>
      <c r="AJ18" s="34">
        <v>28000</v>
      </c>
      <c r="AK18" s="52"/>
      <c r="AL18" s="52"/>
    </row>
    <row r="19" spans="1:38" ht="19.8">
      <c r="A19" s="2"/>
      <c r="M19" s="2" t="s">
        <v>36</v>
      </c>
      <c r="N19" s="2"/>
      <c r="AC19" s="34">
        <v>15</v>
      </c>
      <c r="AD19" s="34">
        <v>0</v>
      </c>
      <c r="AE19" s="34"/>
      <c r="AF19" s="34"/>
      <c r="AG19" s="34"/>
      <c r="AH19" s="34"/>
      <c r="AI19" s="34">
        <v>30000</v>
      </c>
      <c r="AJ19" s="34">
        <v>30000</v>
      </c>
      <c r="AK19" s="52"/>
      <c r="AL19" s="52"/>
    </row>
    <row r="20" spans="1:38" ht="19.8">
      <c r="A20" s="2"/>
      <c r="M20" s="2" t="s">
        <v>59</v>
      </c>
      <c r="N20" s="2"/>
      <c r="AC20" s="34">
        <v>16</v>
      </c>
      <c r="AD20" s="34">
        <v>0</v>
      </c>
      <c r="AE20" s="34"/>
      <c r="AF20" s="34"/>
      <c r="AG20" s="34"/>
      <c r="AH20" s="34"/>
      <c r="AI20" s="34">
        <v>32000</v>
      </c>
      <c r="AJ20" s="34"/>
      <c r="AK20" s="52"/>
      <c r="AL20" s="52"/>
    </row>
    <row r="21" spans="1:38" ht="19.8">
      <c r="M21" s="26" t="s">
        <v>60</v>
      </c>
      <c r="AC21" s="34">
        <v>17</v>
      </c>
      <c r="AD21" s="34">
        <v>0</v>
      </c>
      <c r="AE21" s="34"/>
      <c r="AF21" s="34"/>
      <c r="AG21" s="34"/>
      <c r="AH21" s="34"/>
      <c r="AI21" s="34">
        <v>34000</v>
      </c>
      <c r="AJ21" s="34"/>
      <c r="AK21" s="52"/>
      <c r="AL21" s="52"/>
    </row>
    <row r="22" spans="1:38" ht="19.8">
      <c r="M22" s="26" t="s">
        <v>50</v>
      </c>
    </row>
  </sheetData>
  <sheetProtection password="CF7A" sheet="1" objects="1" scenarios="1" selectLockedCells="1" selectUnlockedCells="1"/>
  <mergeCells count="29">
    <mergeCell ref="AE2:AF2"/>
    <mergeCell ref="AI2:AJ2"/>
    <mergeCell ref="AG2:AH2"/>
    <mergeCell ref="X6:Y6"/>
    <mergeCell ref="G8:G15"/>
    <mergeCell ref="H8:H15"/>
    <mergeCell ref="I8:I15"/>
    <mergeCell ref="J8:J15"/>
    <mergeCell ref="K8:K16"/>
    <mergeCell ref="L8:L16"/>
    <mergeCell ref="G16:J16"/>
    <mergeCell ref="T8:T15"/>
    <mergeCell ref="U8:U15"/>
    <mergeCell ref="V8:V15"/>
    <mergeCell ref="W8:W15"/>
    <mergeCell ref="X8:X16"/>
    <mergeCell ref="Y8:Y16"/>
    <mergeCell ref="T16:W16"/>
    <mergeCell ref="G6:H6"/>
    <mergeCell ref="I6:J6"/>
    <mergeCell ref="K6:L6"/>
    <mergeCell ref="T6:U6"/>
    <mergeCell ref="V6:W6"/>
    <mergeCell ref="A1:L1"/>
    <mergeCell ref="M1:Y1"/>
    <mergeCell ref="B3:F5"/>
    <mergeCell ref="G3:L5"/>
    <mergeCell ref="O3:S5"/>
    <mergeCell ref="T3:Y5"/>
  </mergeCells>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M1:AC179"/>
  <sheetViews>
    <sheetView topLeftCell="M1" zoomScale="70" zoomScaleNormal="70" workbookViewId="0">
      <selection activeCell="T14" sqref="T14"/>
    </sheetView>
  </sheetViews>
  <sheetFormatPr defaultColWidth="9" defaultRowHeight="16.2"/>
  <cols>
    <col min="1" max="12" width="0" style="125" hidden="1" customWidth="1"/>
    <col min="13" max="13" width="16.77734375" style="125" customWidth="1"/>
    <col min="14" max="14" width="16.21875" style="125" customWidth="1"/>
    <col min="15" max="15" width="12.44140625" style="125" customWidth="1"/>
    <col min="16" max="16" width="12.77734375" style="125" customWidth="1"/>
    <col min="17" max="17" width="11.77734375" style="125" customWidth="1"/>
    <col min="18" max="18" width="12.33203125" style="125" customWidth="1"/>
    <col min="19" max="19" width="12.88671875" style="125" customWidth="1"/>
    <col min="20" max="20" width="12.44140625" style="125" customWidth="1"/>
    <col min="21" max="21" width="12.33203125" style="125" customWidth="1"/>
    <col min="22" max="22" width="17.44140625" style="125" customWidth="1"/>
    <col min="23" max="23" width="14" style="125" customWidth="1"/>
    <col min="24" max="24" width="13.33203125" style="125" customWidth="1"/>
    <col min="25" max="25" width="15" style="125" customWidth="1"/>
    <col min="26" max="26" width="17.21875" style="125" customWidth="1"/>
    <col min="27" max="27" width="18.88671875" style="125" customWidth="1"/>
    <col min="28" max="28" width="16.6640625" style="125" customWidth="1"/>
    <col min="29" max="16384" width="9" style="125"/>
  </cols>
  <sheetData>
    <row r="1" spans="13:29" ht="29.25" customHeight="1" thickTop="1">
      <c r="M1" s="346" t="s">
        <v>94</v>
      </c>
      <c r="N1" s="347"/>
      <c r="O1" s="347"/>
      <c r="P1" s="347"/>
      <c r="Q1" s="347"/>
      <c r="R1" s="347"/>
      <c r="S1" s="347"/>
      <c r="T1" s="347"/>
      <c r="U1" s="347"/>
      <c r="V1" s="347"/>
      <c r="W1" s="347"/>
      <c r="X1" s="347"/>
      <c r="Y1" s="347"/>
      <c r="Z1" s="348"/>
      <c r="AA1" s="124"/>
      <c r="AB1" s="124"/>
      <c r="AC1" s="124"/>
    </row>
    <row r="2" spans="13:29" ht="20.25" customHeight="1">
      <c r="M2" s="349" t="s">
        <v>153</v>
      </c>
      <c r="N2" s="350"/>
      <c r="O2" s="350"/>
      <c r="P2" s="350"/>
      <c r="Q2" s="350"/>
      <c r="R2" s="350"/>
      <c r="S2" s="350"/>
      <c r="T2" s="350"/>
      <c r="U2" s="350"/>
      <c r="V2" s="88" t="s">
        <v>91</v>
      </c>
      <c r="W2" s="90">
        <v>0.105</v>
      </c>
      <c r="X2" s="126"/>
      <c r="Y2" s="127"/>
      <c r="Z2" s="128"/>
      <c r="AA2" s="129"/>
      <c r="AB2" s="129"/>
      <c r="AC2" s="129"/>
    </row>
    <row r="3" spans="13:29" ht="19.8">
      <c r="M3" s="349"/>
      <c r="N3" s="350"/>
      <c r="O3" s="350"/>
      <c r="P3" s="350"/>
      <c r="Q3" s="350"/>
      <c r="R3" s="350"/>
      <c r="S3" s="350"/>
      <c r="T3" s="350"/>
      <c r="U3" s="350"/>
      <c r="V3" s="89" t="s">
        <v>154</v>
      </c>
      <c r="W3" s="91">
        <v>0.01</v>
      </c>
      <c r="X3" s="130"/>
      <c r="Y3" s="131"/>
      <c r="Z3" s="132"/>
      <c r="AA3" s="129"/>
      <c r="AB3" s="129"/>
      <c r="AC3" s="129"/>
    </row>
    <row r="4" spans="13:29" ht="19.8">
      <c r="M4" s="349"/>
      <c r="N4" s="350"/>
      <c r="O4" s="350"/>
      <c r="P4" s="350"/>
      <c r="Q4" s="350"/>
      <c r="R4" s="350"/>
      <c r="S4" s="350"/>
      <c r="T4" s="350"/>
      <c r="U4" s="350"/>
      <c r="V4" s="89" t="s">
        <v>155</v>
      </c>
      <c r="W4" s="273">
        <v>2.0999999999999999E-3</v>
      </c>
      <c r="X4" s="94"/>
      <c r="Y4" s="87"/>
      <c r="Z4" s="122"/>
      <c r="AA4" s="129"/>
      <c r="AB4" s="129"/>
      <c r="AC4" s="129"/>
    </row>
    <row r="5" spans="13:29" ht="19.8">
      <c r="M5" s="349"/>
      <c r="N5" s="350"/>
      <c r="O5" s="350"/>
      <c r="P5" s="350"/>
      <c r="Q5" s="350"/>
      <c r="R5" s="350"/>
      <c r="S5" s="350"/>
      <c r="T5" s="350"/>
      <c r="U5" s="350"/>
      <c r="V5" s="89" t="s">
        <v>156</v>
      </c>
      <c r="W5" s="91">
        <v>0.2</v>
      </c>
      <c r="X5" s="130"/>
      <c r="Y5" s="131"/>
      <c r="Z5" s="132"/>
      <c r="AA5" s="129"/>
      <c r="AB5" s="129"/>
      <c r="AC5" s="129"/>
    </row>
    <row r="6" spans="13:29" ht="19.8">
      <c r="M6" s="349"/>
      <c r="N6" s="350"/>
      <c r="O6" s="350"/>
      <c r="P6" s="350"/>
      <c r="Q6" s="350"/>
      <c r="R6" s="350"/>
      <c r="S6" s="350"/>
      <c r="T6" s="350"/>
      <c r="U6" s="350"/>
      <c r="V6" s="89" t="s">
        <v>157</v>
      </c>
      <c r="W6" s="91">
        <v>0.7</v>
      </c>
      <c r="X6" s="130"/>
      <c r="Y6" s="131"/>
      <c r="Z6" s="132"/>
      <c r="AA6" s="129"/>
      <c r="AB6" s="129"/>
      <c r="AC6" s="129"/>
    </row>
    <row r="7" spans="13:29" ht="19.8">
      <c r="M7" s="349"/>
      <c r="N7" s="350"/>
      <c r="O7" s="350"/>
      <c r="P7" s="350"/>
      <c r="Q7" s="350"/>
      <c r="R7" s="350"/>
      <c r="S7" s="350"/>
      <c r="T7" s="350"/>
      <c r="U7" s="350"/>
      <c r="V7" s="89" t="s">
        <v>158</v>
      </c>
      <c r="W7" s="123">
        <v>2.5000000000000001E-4</v>
      </c>
      <c r="X7" s="94"/>
      <c r="Y7" s="87"/>
      <c r="Z7" s="122"/>
      <c r="AA7" s="129"/>
      <c r="AB7" s="129"/>
      <c r="AC7" s="129"/>
    </row>
    <row r="8" spans="13:29" ht="16.5" customHeight="1">
      <c r="M8" s="349"/>
      <c r="N8" s="350"/>
      <c r="O8" s="350"/>
      <c r="P8" s="350"/>
      <c r="Q8" s="350"/>
      <c r="R8" s="350"/>
      <c r="S8" s="350"/>
      <c r="T8" s="350"/>
      <c r="U8" s="350"/>
      <c r="V8" s="129"/>
      <c r="W8" s="129"/>
      <c r="X8" s="129"/>
      <c r="Y8" s="129"/>
      <c r="Z8" s="133"/>
      <c r="AA8" s="129"/>
      <c r="AB8" s="129"/>
      <c r="AC8" s="129"/>
    </row>
    <row r="9" spans="13:29" ht="32.25" customHeight="1" thickBot="1">
      <c r="M9" s="351"/>
      <c r="N9" s="352"/>
      <c r="O9" s="352"/>
      <c r="P9" s="352"/>
      <c r="Q9" s="352"/>
      <c r="R9" s="352"/>
      <c r="S9" s="352"/>
      <c r="T9" s="352"/>
      <c r="U9" s="352"/>
      <c r="V9" s="134"/>
      <c r="W9" s="134"/>
      <c r="X9" s="134"/>
      <c r="Y9" s="134"/>
      <c r="Z9" s="135"/>
      <c r="AA9" s="129"/>
      <c r="AB9" s="129"/>
      <c r="AC9" s="129"/>
    </row>
    <row r="10" spans="13:29" ht="16.8" thickTop="1"/>
    <row r="11" spans="13:29" ht="16.8" thickBot="1">
      <c r="Z11" s="137"/>
    </row>
    <row r="12" spans="13:29" ht="33" customHeight="1" thickBot="1">
      <c r="M12" s="353" t="s">
        <v>99</v>
      </c>
      <c r="N12" s="354"/>
      <c r="O12" s="189">
        <f>P16+Z21+Z22+Z23+P17</f>
        <v>0</v>
      </c>
      <c r="P12" s="188" t="s">
        <v>159</v>
      </c>
      <c r="Q12" s="355">
        <f>P16+P17+Z21+Z22+Z23</f>
        <v>0</v>
      </c>
      <c r="R12" s="356"/>
    </row>
    <row r="14" spans="13:29" ht="19.8">
      <c r="M14" s="140" t="s">
        <v>160</v>
      </c>
      <c r="N14" s="30"/>
      <c r="O14" s="30"/>
      <c r="P14" s="30"/>
    </row>
    <row r="15" spans="13:29" ht="20.399999999999999" thickBot="1">
      <c r="M15" s="141" t="s">
        <v>100</v>
      </c>
      <c r="N15" s="141" t="s">
        <v>161</v>
      </c>
      <c r="O15" s="141" t="s">
        <v>101</v>
      </c>
      <c r="P15" s="141" t="s">
        <v>162</v>
      </c>
    </row>
    <row r="16" spans="13:29" ht="20.399999999999999" thickTop="1">
      <c r="M16" s="279">
        <v>176</v>
      </c>
      <c r="N16" s="147"/>
      <c r="O16" s="104"/>
      <c r="P16" s="150">
        <f>N16*O16*M16</f>
        <v>0</v>
      </c>
    </row>
    <row r="17" spans="13:29" ht="19.8">
      <c r="M17" s="280">
        <v>176</v>
      </c>
      <c r="N17" s="108"/>
      <c r="O17" s="105"/>
      <c r="P17" s="92">
        <f>N17*O17*M17</f>
        <v>0</v>
      </c>
    </row>
    <row r="18" spans="13:29">
      <c r="M18" s="138"/>
    </row>
    <row r="19" spans="13:29" ht="19.8">
      <c r="M19" s="140" t="s">
        <v>163</v>
      </c>
      <c r="N19" s="357"/>
      <c r="O19" s="357"/>
      <c r="P19" s="357"/>
      <c r="Q19" s="357"/>
    </row>
    <row r="20" spans="13:29" ht="40.200000000000003" thickBot="1">
      <c r="M20" s="142" t="s">
        <v>100</v>
      </c>
      <c r="N20" s="142" t="s">
        <v>164</v>
      </c>
      <c r="O20" s="143" t="s">
        <v>165</v>
      </c>
      <c r="P20" s="143" t="s">
        <v>166</v>
      </c>
      <c r="Q20" s="143" t="s">
        <v>102</v>
      </c>
      <c r="R20" s="143" t="s">
        <v>103</v>
      </c>
      <c r="S20" s="143" t="s">
        <v>167</v>
      </c>
      <c r="T20" s="142" t="s">
        <v>96</v>
      </c>
      <c r="U20" s="142" t="s">
        <v>97</v>
      </c>
      <c r="V20" s="143" t="s">
        <v>168</v>
      </c>
      <c r="W20" s="143" t="s">
        <v>169</v>
      </c>
      <c r="X20" s="143" t="s">
        <v>170</v>
      </c>
      <c r="Y20" s="142" t="s">
        <v>95</v>
      </c>
      <c r="Z20" s="142" t="s">
        <v>98</v>
      </c>
    </row>
    <row r="21" spans="13:29" ht="21.75" customHeight="1" thickTop="1">
      <c r="M21" s="281">
        <v>176</v>
      </c>
      <c r="N21" s="107"/>
      <c r="O21" s="107"/>
      <c r="P21" s="96">
        <f>M21*N21*O21</f>
        <v>0</v>
      </c>
      <c r="Q21" s="148"/>
      <c r="R21" s="97">
        <f>IF((M21*N21*O21)&gt;[4]級距表!$T$2,[4]級距表!$T$2,IF(M21*N21*O21="","",VLOOKUP(MATCH(M21*N21*O21,[4]級距表!$T:$T,-1)-1,[4]級距表!$S:$T,2,0)))</f>
        <v>1500</v>
      </c>
      <c r="S21" s="98" t="s">
        <v>89</v>
      </c>
      <c r="T21" s="99">
        <f>IF(OR(P21="",S21="否"),0,VLOOKUP(R21,[4]級距表!$A:$G,5,0))</f>
        <v>0</v>
      </c>
      <c r="U21" s="99">
        <f>IF(P21="",0,VLOOKUP(R21,[4]級距表!A:G,7,0))</f>
        <v>90</v>
      </c>
      <c r="V21" s="282">
        <v>933</v>
      </c>
      <c r="W21" s="99">
        <f>ROUND(R21*$W$4,0)</f>
        <v>3</v>
      </c>
      <c r="X21" s="109">
        <f>ROUND($W$7*R21/30*O21,0)</f>
        <v>0</v>
      </c>
      <c r="Y21" s="149"/>
      <c r="Z21" s="111">
        <f>IF(P21="","",ROUNDUP(P21*Q21*Y21,0)+ROUNDUP(T21*Q21*Y21,0)+ROUNDUP(U21*Q21*Y21,0)+ROUNDUP(V21*Q21*Y21,0)+ROUNDUP(X21*Q21*Y21, 0)+ROUNDUP(W21*Q21*Y21,0))</f>
        <v>0</v>
      </c>
      <c r="AA21" s="136"/>
      <c r="AB21" s="136"/>
      <c r="AC21" s="136"/>
    </row>
    <row r="22" spans="13:29" ht="19.8">
      <c r="M22" s="280">
        <v>176</v>
      </c>
      <c r="N22" s="108"/>
      <c r="O22" s="108"/>
      <c r="P22" s="92">
        <f>M22*N22*O22</f>
        <v>0</v>
      </c>
      <c r="Q22" s="145"/>
      <c r="R22" s="95">
        <f>IF((M22*N22*O22)&gt;[4]級距表!$T$2,[4]級距表!$T$2,IF(M22*N22*O22="","",VLOOKUP(MATCH(M22*N22*O22,[4]級距表!$T:$T,-1)-1,[4]級距表!$S:$T,2,0)))</f>
        <v>1500</v>
      </c>
      <c r="S22" s="62" t="s">
        <v>89</v>
      </c>
      <c r="T22" s="93">
        <f>IF(OR(P22="",S22="否"),0,VLOOKUP(R22,[4]級距表!$A:$G,5,0))</f>
        <v>0</v>
      </c>
      <c r="U22" s="93">
        <f>IF(P22="",0,VLOOKUP(R22,[4]級距表!A:G,7,0))</f>
        <v>90</v>
      </c>
      <c r="V22" s="282">
        <v>933</v>
      </c>
      <c r="W22" s="93">
        <f>ROUND(R22*$W$4,0)</f>
        <v>3</v>
      </c>
      <c r="X22" s="106">
        <f>ROUND($W$7*R22/30*O22,0)</f>
        <v>0</v>
      </c>
      <c r="Y22" s="146"/>
      <c r="Z22" s="110">
        <f>IF(P22="","",ROUNDUP(P22*Q22*Y22,0)+ROUNDUP(T22*Q22*Y22,0)+ROUNDUP(U22*Q22*Y22,0)+ROUNDUP(V22*Q22*Y22,0)+ROUNDUP(X22*Q22*Y22, 0)+ROUNDUP(W22*Q22*Y22,0))</f>
        <v>0</v>
      </c>
    </row>
    <row r="23" spans="13:29" ht="19.8">
      <c r="M23" s="280">
        <v>176</v>
      </c>
      <c r="N23" s="108"/>
      <c r="O23" s="108"/>
      <c r="P23" s="92">
        <f>M23*N23*O23</f>
        <v>0</v>
      </c>
      <c r="Q23" s="145"/>
      <c r="R23" s="95">
        <f>IF((M23*N23*O23)&gt;[4]級距表!$T$2,[4]級距表!$T$2,IF(M23*N23*O23="","",VLOOKUP(MATCH(M23*N23*O23,[4]級距表!$T:$T,-1)-1,[4]級距表!$S:$T,2,0)))</f>
        <v>1500</v>
      </c>
      <c r="S23" s="62" t="s">
        <v>89</v>
      </c>
      <c r="T23" s="93">
        <f>IF(OR(P23="",S23="否"),0,VLOOKUP(R23,[4]級距表!$A:$G,5,0))</f>
        <v>0</v>
      </c>
      <c r="U23" s="93">
        <f>IF(P23="",0,VLOOKUP(R23,[4]級距表!A:G,7,0))</f>
        <v>90</v>
      </c>
      <c r="V23" s="282">
        <v>933</v>
      </c>
      <c r="W23" s="93">
        <f>ROUND(R23*$W$4,0)</f>
        <v>3</v>
      </c>
      <c r="X23" s="106">
        <f>ROUND($W$7*R23/30*O23,0)</f>
        <v>0</v>
      </c>
      <c r="Y23" s="146"/>
      <c r="Z23" s="110">
        <f>IF(P23="","",ROUNDUP(P23*Q23*Y23,0)+ROUNDUP(T23*Q23*Y23,0)+ROUNDUP(U23*Q23*Y23,0)+ROUNDUP(V23*Q23*Y23,0)+ROUNDUP(X23*Q23*Y23, 0)+ROUNDUP(W23*Q23*Y23,0))</f>
        <v>0</v>
      </c>
    </row>
    <row r="178" spans="19:19">
      <c r="S178" s="139" t="s">
        <v>171</v>
      </c>
    </row>
    <row r="179" spans="19:19">
      <c r="S179" s="139" t="s">
        <v>172</v>
      </c>
    </row>
  </sheetData>
  <sheetProtection formatCells="0" formatColumns="0" formatRows="0" insertColumns="0" insertRows="0" selectLockedCells="1"/>
  <mergeCells count="5">
    <mergeCell ref="M1:Z1"/>
    <mergeCell ref="M2:U9"/>
    <mergeCell ref="M12:N12"/>
    <mergeCell ref="Q12:R12"/>
    <mergeCell ref="N19:Q19"/>
  </mergeCells>
  <phoneticPr fontId="30" type="noConversion"/>
  <conditionalFormatting sqref="W4">
    <cfRule type="cellIs" dxfId="3" priority="4" operator="lessThan">
      <formula>0.0011</formula>
    </cfRule>
  </conditionalFormatting>
  <conditionalFormatting sqref="N21">
    <cfRule type="cellIs" dxfId="2" priority="3" operator="greaterThan">
      <formula>8</formula>
    </cfRule>
  </conditionalFormatting>
  <conditionalFormatting sqref="N22">
    <cfRule type="cellIs" dxfId="1" priority="2" operator="greaterThan">
      <formula>8</formula>
    </cfRule>
  </conditionalFormatting>
  <conditionalFormatting sqref="N23">
    <cfRule type="cellIs" dxfId="0" priority="1" operator="greaterThan">
      <formula>8</formula>
    </cfRule>
  </conditionalFormatting>
  <dataValidations count="6">
    <dataValidation type="list" allowBlank="1" showInputMessage="1" showErrorMessage="1" sqref="S21:S23" xr:uid="{00000000-0002-0000-0200-000000000000}">
      <formula1>$S$178:$S$179</formula1>
    </dataValidation>
    <dataValidation type="whole" operator="lessThanOrEqual" allowBlank="1" showInputMessage="1" showErrorMessage="1" error="每天最多以8小時計" prompt="每天最多以8小時計" sqref="N21:N23" xr:uid="{00000000-0002-0000-0200-000001000000}">
      <formula1>8</formula1>
    </dataValidation>
    <dataValidation type="decimal" operator="greaterThanOrEqual" allowBlank="1" showInputMessage="1" showErrorMessage="1" error="最低時薪160元" prompt="最低時薪160元" sqref="M21:M23" xr:uid="{00000000-0002-0000-0200-000002000000}">
      <formula1>160</formula1>
    </dataValidation>
    <dataValidation type="whole" operator="greaterThanOrEqual" allowBlank="1" showInputMessage="1" showErrorMessage="1" error="最低時薪160元" prompt="最低時薪160元" sqref="M16:M17" xr:uid="{00000000-0002-0000-0200-000003000000}">
      <formula1>160</formula1>
    </dataValidation>
    <dataValidation type="decimal" operator="greaterThanOrEqual" allowBlank="1" showInputMessage="1" showErrorMessage="1" error="不少於0.11%" prompt="不少於0.11%" sqref="W4:Z4" xr:uid="{00000000-0002-0000-0200-000004000000}">
      <formula1>0.0011</formula1>
    </dataValidation>
    <dataValidation type="decimal" operator="greaterThanOrEqual" allowBlank="1" showInputMessage="1" showErrorMessage="1" error="按勞基法規定由雇主每月按僱用勞工投保薪資總額萬分之2.5（0.025%)提繳積欠工資墊償基金" prompt="按勞基法規定由雇主每月按僱用勞工投保薪資總額萬分之2.5（0.025%)提繳積欠工資墊償基金" sqref="X7:Z7" xr:uid="{00000000-0002-0000-0200-000005000000}">
      <formula1>0.00025</formula1>
    </dataValidation>
  </dataValidations>
  <pageMargins left="0.62992125984251968" right="0.23622047244094491" top="0.74803149606299213" bottom="0.74803149606299213" header="0.31496062992125984" footer="0.31496062992125984"/>
  <pageSetup paperSize="9" scale="46"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BB68"/>
  <sheetViews>
    <sheetView topLeftCell="A19" zoomScaleNormal="100" zoomScaleSheetLayoutView="100" workbookViewId="0">
      <selection activeCell="L63" sqref="L63"/>
    </sheetView>
  </sheetViews>
  <sheetFormatPr defaultColWidth="9" defaultRowHeight="16.2"/>
  <cols>
    <col min="1" max="1" width="10.44140625" style="266" customWidth="1"/>
    <col min="2" max="2" width="9" style="170"/>
    <col min="3" max="3" width="9.77734375" style="171" bestFit="1" customWidth="1"/>
    <col min="4" max="4" width="9" style="167"/>
    <col min="5" max="5" width="9.77734375" style="168" bestFit="1" customWidth="1"/>
    <col min="7" max="7" width="11.33203125" style="86" bestFit="1" customWidth="1"/>
    <col min="9" max="9" width="4.88671875" style="85" customWidth="1"/>
    <col min="10" max="10" width="9.44140625" style="85" bestFit="1" customWidth="1"/>
    <col min="12" max="12" width="8.88671875" style="85"/>
    <col min="13" max="13" width="5" customWidth="1"/>
    <col min="14" max="14" width="5.21875" style="85" customWidth="1"/>
    <col min="15" max="15" width="10.21875" style="85" customWidth="1"/>
    <col min="17" max="17" width="8.88671875" style="85"/>
    <col min="18" max="18" width="4.44140625" customWidth="1"/>
    <col min="19" max="19" width="5.44140625" style="85" customWidth="1"/>
    <col min="20" max="20" width="10.44140625" style="85" customWidth="1"/>
    <col min="22" max="22" width="8.88671875" style="85"/>
    <col min="23" max="54" width="9" style="180"/>
  </cols>
  <sheetData>
    <row r="1" spans="1:23">
      <c r="A1" s="263" t="s">
        <v>37</v>
      </c>
      <c r="B1" s="154" t="s">
        <v>38</v>
      </c>
      <c r="C1" s="153" t="s">
        <v>39</v>
      </c>
      <c r="D1" s="161" t="s">
        <v>40</v>
      </c>
      <c r="E1" s="160" t="s">
        <v>41</v>
      </c>
      <c r="F1" s="178" t="s">
        <v>42</v>
      </c>
      <c r="G1" s="179" t="s">
        <v>43</v>
      </c>
      <c r="I1" s="152"/>
      <c r="J1" s="153" t="s">
        <v>37</v>
      </c>
      <c r="K1" s="154" t="s">
        <v>38</v>
      </c>
      <c r="L1" s="155" t="s">
        <v>39</v>
      </c>
      <c r="N1" s="159"/>
      <c r="O1" s="160" t="s">
        <v>37</v>
      </c>
      <c r="P1" s="161" t="s">
        <v>40</v>
      </c>
      <c r="Q1" s="162" t="s">
        <v>41</v>
      </c>
      <c r="S1" s="186"/>
      <c r="T1" s="187" t="s">
        <v>37</v>
      </c>
      <c r="U1" s="178" t="s">
        <v>42</v>
      </c>
      <c r="V1" s="179" t="s">
        <v>49</v>
      </c>
    </row>
    <row r="2" spans="1:23">
      <c r="A2" s="264">
        <v>1500</v>
      </c>
      <c r="B2" s="158">
        <v>255</v>
      </c>
      <c r="C2" s="169">
        <v>894</v>
      </c>
      <c r="D2" s="81">
        <v>372</v>
      </c>
      <c r="E2" s="164">
        <v>1176</v>
      </c>
      <c r="F2" s="177">
        <v>90</v>
      </c>
      <c r="G2" s="174">
        <v>90</v>
      </c>
      <c r="H2" s="172"/>
      <c r="I2" s="156">
        <v>1</v>
      </c>
      <c r="J2" s="156">
        <v>45800</v>
      </c>
      <c r="K2" s="158">
        <v>1054</v>
      </c>
      <c r="L2" s="169">
        <v>3687</v>
      </c>
      <c r="N2" s="163">
        <v>1</v>
      </c>
      <c r="O2" s="164">
        <v>182000</v>
      </c>
      <c r="P2" s="83">
        <v>2823</v>
      </c>
      <c r="Q2" s="164">
        <v>8920</v>
      </c>
      <c r="S2" s="182">
        <v>1</v>
      </c>
      <c r="T2" s="182">
        <v>182000</v>
      </c>
      <c r="U2" s="173">
        <v>9000</v>
      </c>
      <c r="V2" s="174">
        <v>9000</v>
      </c>
      <c r="W2" s="181"/>
    </row>
    <row r="3" spans="1:23">
      <c r="A3" s="264">
        <v>3000</v>
      </c>
      <c r="B3" s="158">
        <v>255</v>
      </c>
      <c r="C3" s="169">
        <v>894</v>
      </c>
      <c r="D3" s="81">
        <v>372</v>
      </c>
      <c r="E3" s="164">
        <v>1176</v>
      </c>
      <c r="F3" s="177">
        <v>180</v>
      </c>
      <c r="G3" s="174">
        <v>180</v>
      </c>
      <c r="H3" s="172"/>
      <c r="I3" s="156">
        <v>2</v>
      </c>
      <c r="J3" s="156">
        <v>43900</v>
      </c>
      <c r="K3" s="158">
        <v>1010</v>
      </c>
      <c r="L3" s="169">
        <v>3534</v>
      </c>
      <c r="N3" s="163">
        <v>2</v>
      </c>
      <c r="O3" s="164">
        <v>175600</v>
      </c>
      <c r="P3" s="83">
        <v>2724</v>
      </c>
      <c r="Q3" s="164">
        <v>8606</v>
      </c>
      <c r="S3" s="182">
        <v>2</v>
      </c>
      <c r="T3" s="182">
        <v>175600</v>
      </c>
      <c r="U3" s="173">
        <v>9000</v>
      </c>
      <c r="V3" s="174">
        <v>9000</v>
      </c>
      <c r="W3" s="181"/>
    </row>
    <row r="4" spans="1:23">
      <c r="A4" s="264">
        <v>4500</v>
      </c>
      <c r="B4" s="158">
        <v>255</v>
      </c>
      <c r="C4" s="169">
        <v>894</v>
      </c>
      <c r="D4" s="81">
        <v>372</v>
      </c>
      <c r="E4" s="164">
        <v>1176</v>
      </c>
      <c r="F4" s="177">
        <v>270</v>
      </c>
      <c r="G4" s="174">
        <v>270</v>
      </c>
      <c r="H4" s="172"/>
      <c r="I4" s="156">
        <v>3</v>
      </c>
      <c r="J4" s="156">
        <v>42000</v>
      </c>
      <c r="K4" s="158">
        <v>966</v>
      </c>
      <c r="L4" s="169">
        <v>3381</v>
      </c>
      <c r="N4" s="163">
        <v>3</v>
      </c>
      <c r="O4" s="164">
        <v>169200</v>
      </c>
      <c r="P4" s="83">
        <v>2624</v>
      </c>
      <c r="Q4" s="164">
        <v>8293</v>
      </c>
      <c r="S4" s="182">
        <v>3</v>
      </c>
      <c r="T4" s="182">
        <v>169200</v>
      </c>
      <c r="U4" s="173">
        <v>9000</v>
      </c>
      <c r="V4" s="174">
        <v>9000</v>
      </c>
      <c r="W4" s="181"/>
    </row>
    <row r="5" spans="1:23">
      <c r="A5" s="264">
        <v>6000</v>
      </c>
      <c r="B5" s="158">
        <v>255</v>
      </c>
      <c r="C5" s="169">
        <v>894</v>
      </c>
      <c r="D5" s="81">
        <v>372</v>
      </c>
      <c r="E5" s="164">
        <v>1176</v>
      </c>
      <c r="F5" s="177">
        <v>360</v>
      </c>
      <c r="G5" s="174">
        <v>360</v>
      </c>
      <c r="H5" s="172"/>
      <c r="I5" s="156">
        <v>4</v>
      </c>
      <c r="J5" s="156">
        <v>40100</v>
      </c>
      <c r="K5" s="158">
        <v>922</v>
      </c>
      <c r="L5" s="169">
        <v>3228</v>
      </c>
      <c r="N5" s="163">
        <v>4</v>
      </c>
      <c r="O5" s="164">
        <v>162800</v>
      </c>
      <c r="P5" s="83">
        <v>2525</v>
      </c>
      <c r="Q5" s="164">
        <v>7979</v>
      </c>
      <c r="S5" s="182">
        <v>4</v>
      </c>
      <c r="T5" s="182">
        <v>162800</v>
      </c>
      <c r="U5" s="173">
        <v>9000</v>
      </c>
      <c r="V5" s="174">
        <v>9000</v>
      </c>
      <c r="W5" s="181"/>
    </row>
    <row r="6" spans="1:23">
      <c r="A6" s="264">
        <v>7500</v>
      </c>
      <c r="B6" s="158">
        <v>255</v>
      </c>
      <c r="C6" s="169">
        <v>894</v>
      </c>
      <c r="D6" s="81">
        <v>372</v>
      </c>
      <c r="E6" s="164">
        <v>1176</v>
      </c>
      <c r="F6" s="177">
        <v>450</v>
      </c>
      <c r="G6" s="174">
        <v>450</v>
      </c>
      <c r="H6" s="172"/>
      <c r="I6" s="156">
        <v>5</v>
      </c>
      <c r="J6" s="156">
        <v>38200</v>
      </c>
      <c r="K6" s="158">
        <v>878</v>
      </c>
      <c r="L6" s="169">
        <v>3075</v>
      </c>
      <c r="N6" s="163">
        <v>5</v>
      </c>
      <c r="O6" s="164">
        <v>156400</v>
      </c>
      <c r="P6" s="83">
        <v>2426</v>
      </c>
      <c r="Q6" s="164">
        <v>7665</v>
      </c>
      <c r="S6" s="182">
        <v>5</v>
      </c>
      <c r="T6" s="182">
        <v>156400</v>
      </c>
      <c r="U6" s="173">
        <v>9000</v>
      </c>
      <c r="V6" s="174">
        <v>9000</v>
      </c>
      <c r="W6" s="181"/>
    </row>
    <row r="7" spans="1:23">
      <c r="A7" s="264">
        <v>8700</v>
      </c>
      <c r="B7" s="158">
        <v>255</v>
      </c>
      <c r="C7" s="169">
        <v>894</v>
      </c>
      <c r="D7" s="81">
        <v>372</v>
      </c>
      <c r="E7" s="164">
        <v>1176</v>
      </c>
      <c r="F7" s="177">
        <v>522</v>
      </c>
      <c r="G7" s="174">
        <v>522</v>
      </c>
      <c r="H7" s="172"/>
      <c r="I7" s="156">
        <v>6</v>
      </c>
      <c r="J7" s="156">
        <v>36300</v>
      </c>
      <c r="K7" s="158">
        <v>835</v>
      </c>
      <c r="L7" s="169">
        <v>2922</v>
      </c>
      <c r="N7" s="163">
        <v>6</v>
      </c>
      <c r="O7" s="164">
        <v>150000</v>
      </c>
      <c r="P7" s="83">
        <v>2327</v>
      </c>
      <c r="Q7" s="164">
        <v>7352</v>
      </c>
      <c r="S7" s="182">
        <v>6</v>
      </c>
      <c r="T7" s="183">
        <v>150000</v>
      </c>
      <c r="U7" s="173">
        <v>9000</v>
      </c>
      <c r="V7" s="174">
        <v>9000</v>
      </c>
      <c r="W7" s="181"/>
    </row>
    <row r="8" spans="1:23">
      <c r="A8" s="264">
        <v>9900</v>
      </c>
      <c r="B8" s="158">
        <v>255</v>
      </c>
      <c r="C8" s="169">
        <v>894</v>
      </c>
      <c r="D8" s="81">
        <v>372</v>
      </c>
      <c r="E8" s="164">
        <v>1176</v>
      </c>
      <c r="F8" s="177">
        <v>594</v>
      </c>
      <c r="G8" s="174">
        <v>594</v>
      </c>
      <c r="H8" s="172"/>
      <c r="I8" s="156">
        <v>7</v>
      </c>
      <c r="J8" s="156">
        <v>34800</v>
      </c>
      <c r="K8" s="158">
        <v>801</v>
      </c>
      <c r="L8" s="169">
        <v>2802</v>
      </c>
      <c r="N8" s="163">
        <v>7</v>
      </c>
      <c r="O8" s="164">
        <v>147900</v>
      </c>
      <c r="P8" s="83">
        <v>2294</v>
      </c>
      <c r="Q8" s="164">
        <v>7249</v>
      </c>
      <c r="S8" s="182">
        <v>7</v>
      </c>
      <c r="T8" s="183">
        <v>147900</v>
      </c>
      <c r="U8" s="173">
        <v>8874</v>
      </c>
      <c r="V8" s="174">
        <v>8874</v>
      </c>
      <c r="W8" s="181"/>
    </row>
    <row r="9" spans="1:23">
      <c r="A9" s="264">
        <v>11100</v>
      </c>
      <c r="B9" s="158">
        <v>255</v>
      </c>
      <c r="C9" s="169">
        <v>894</v>
      </c>
      <c r="D9" s="81">
        <v>372</v>
      </c>
      <c r="E9" s="164">
        <v>1176</v>
      </c>
      <c r="F9" s="177">
        <v>666</v>
      </c>
      <c r="G9" s="174">
        <v>666</v>
      </c>
      <c r="H9" s="172"/>
      <c r="I9" s="156">
        <v>8</v>
      </c>
      <c r="J9" s="156">
        <v>33300</v>
      </c>
      <c r="K9" s="158">
        <v>766</v>
      </c>
      <c r="L9" s="169">
        <v>2681</v>
      </c>
      <c r="N9" s="163">
        <v>8</v>
      </c>
      <c r="O9" s="164">
        <v>142500</v>
      </c>
      <c r="P9" s="83">
        <v>2210</v>
      </c>
      <c r="Q9" s="164">
        <v>6984</v>
      </c>
      <c r="S9" s="182">
        <v>8</v>
      </c>
      <c r="T9" s="183">
        <v>142500</v>
      </c>
      <c r="U9" s="173">
        <v>8550</v>
      </c>
      <c r="V9" s="174">
        <v>8550</v>
      </c>
      <c r="W9" s="181"/>
    </row>
    <row r="10" spans="1:23">
      <c r="A10" s="264">
        <v>12540</v>
      </c>
      <c r="B10" s="158">
        <v>288</v>
      </c>
      <c r="C10" s="169">
        <v>1010</v>
      </c>
      <c r="D10" s="81">
        <v>372</v>
      </c>
      <c r="E10" s="164">
        <v>1176</v>
      </c>
      <c r="F10" s="177">
        <v>752</v>
      </c>
      <c r="G10" s="174">
        <v>752</v>
      </c>
      <c r="H10" s="172"/>
      <c r="I10" s="156">
        <v>9</v>
      </c>
      <c r="J10" s="156">
        <v>31800</v>
      </c>
      <c r="K10" s="158">
        <v>732</v>
      </c>
      <c r="L10" s="169">
        <v>2560</v>
      </c>
      <c r="N10" s="163">
        <v>9</v>
      </c>
      <c r="O10" s="164">
        <v>137100</v>
      </c>
      <c r="P10" s="83">
        <v>2126</v>
      </c>
      <c r="Q10" s="164">
        <v>6719</v>
      </c>
      <c r="S10" s="182">
        <v>9</v>
      </c>
      <c r="T10" s="183">
        <v>137100</v>
      </c>
      <c r="U10" s="173">
        <v>8226</v>
      </c>
      <c r="V10" s="174">
        <v>8226</v>
      </c>
      <c r="W10" s="181"/>
    </row>
    <row r="11" spans="1:23">
      <c r="A11" s="264">
        <v>13500</v>
      </c>
      <c r="B11" s="158">
        <v>311</v>
      </c>
      <c r="C11" s="169">
        <v>1087</v>
      </c>
      <c r="D11" s="81">
        <v>372</v>
      </c>
      <c r="E11" s="164">
        <v>1176</v>
      </c>
      <c r="F11" s="177">
        <v>810</v>
      </c>
      <c r="G11" s="174">
        <v>810</v>
      </c>
      <c r="H11" s="172"/>
      <c r="I11" s="156">
        <v>10</v>
      </c>
      <c r="J11" s="156">
        <v>30300</v>
      </c>
      <c r="K11" s="158">
        <v>697</v>
      </c>
      <c r="L11" s="169">
        <v>2439</v>
      </c>
      <c r="N11" s="163">
        <v>10</v>
      </c>
      <c r="O11" s="164">
        <v>131700</v>
      </c>
      <c r="P11" s="83">
        <v>2043</v>
      </c>
      <c r="Q11" s="164">
        <v>6455</v>
      </c>
      <c r="S11" s="182">
        <v>10</v>
      </c>
      <c r="T11" s="183">
        <v>131700</v>
      </c>
      <c r="U11" s="173">
        <v>7902</v>
      </c>
      <c r="V11" s="174">
        <v>7902</v>
      </c>
      <c r="W11" s="181"/>
    </row>
    <row r="12" spans="1:23">
      <c r="A12" s="264">
        <v>15840</v>
      </c>
      <c r="B12" s="158">
        <v>365</v>
      </c>
      <c r="C12" s="169">
        <v>1275</v>
      </c>
      <c r="D12" s="81">
        <v>372</v>
      </c>
      <c r="E12" s="164">
        <v>1176</v>
      </c>
      <c r="F12" s="177">
        <v>950</v>
      </c>
      <c r="G12" s="174">
        <v>950</v>
      </c>
      <c r="H12" s="172"/>
      <c r="I12" s="156">
        <v>11</v>
      </c>
      <c r="J12" s="156">
        <v>28800</v>
      </c>
      <c r="K12" s="158">
        <v>663</v>
      </c>
      <c r="L12" s="169">
        <v>2319</v>
      </c>
      <c r="N12" s="163">
        <v>11</v>
      </c>
      <c r="O12" s="164">
        <v>126300</v>
      </c>
      <c r="P12" s="83">
        <v>1959</v>
      </c>
      <c r="Q12" s="164">
        <v>6190</v>
      </c>
      <c r="S12" s="182">
        <v>11</v>
      </c>
      <c r="T12" s="183">
        <v>126300</v>
      </c>
      <c r="U12" s="173">
        <v>7578</v>
      </c>
      <c r="V12" s="174">
        <v>7578</v>
      </c>
      <c r="W12" s="181"/>
    </row>
    <row r="13" spans="1:23">
      <c r="A13" s="264">
        <v>16500</v>
      </c>
      <c r="B13" s="158">
        <v>380</v>
      </c>
      <c r="C13" s="169">
        <v>1329</v>
      </c>
      <c r="D13" s="81">
        <v>372</v>
      </c>
      <c r="E13" s="164">
        <v>1176</v>
      </c>
      <c r="F13" s="177">
        <v>990</v>
      </c>
      <c r="G13" s="174">
        <v>990</v>
      </c>
      <c r="H13" s="172"/>
      <c r="I13" s="156">
        <v>12</v>
      </c>
      <c r="J13" s="156">
        <v>27600</v>
      </c>
      <c r="K13" s="158">
        <v>635</v>
      </c>
      <c r="L13" s="169">
        <v>2222</v>
      </c>
      <c r="N13" s="163">
        <v>12</v>
      </c>
      <c r="O13" s="164">
        <v>120900</v>
      </c>
      <c r="P13" s="83">
        <v>1875</v>
      </c>
      <c r="Q13" s="164">
        <v>5926</v>
      </c>
      <c r="S13" s="182">
        <v>12</v>
      </c>
      <c r="T13" s="183">
        <v>120900</v>
      </c>
      <c r="U13" s="173">
        <v>7254</v>
      </c>
      <c r="V13" s="174">
        <v>7254</v>
      </c>
      <c r="W13" s="181"/>
    </row>
    <row r="14" spans="1:23">
      <c r="A14" s="264">
        <v>17280</v>
      </c>
      <c r="B14" s="158">
        <v>398</v>
      </c>
      <c r="C14" s="169">
        <v>1391</v>
      </c>
      <c r="D14" s="81">
        <v>372</v>
      </c>
      <c r="E14" s="164">
        <v>1176</v>
      </c>
      <c r="F14" s="177">
        <v>1037</v>
      </c>
      <c r="G14" s="174">
        <v>1037</v>
      </c>
      <c r="H14" s="172"/>
      <c r="I14" s="156">
        <v>13</v>
      </c>
      <c r="J14" s="156">
        <v>26400</v>
      </c>
      <c r="K14" s="158">
        <v>607</v>
      </c>
      <c r="L14" s="169">
        <v>2125</v>
      </c>
      <c r="N14" s="163">
        <v>13</v>
      </c>
      <c r="O14" s="164">
        <v>115500</v>
      </c>
      <c r="P14" s="83">
        <v>1791</v>
      </c>
      <c r="Q14" s="164">
        <v>5661</v>
      </c>
      <c r="S14" s="182">
        <v>13</v>
      </c>
      <c r="T14" s="183">
        <v>115500</v>
      </c>
      <c r="U14" s="173">
        <v>6930</v>
      </c>
      <c r="V14" s="174">
        <v>6930</v>
      </c>
      <c r="W14" s="181"/>
    </row>
    <row r="15" spans="1:23">
      <c r="A15" s="264">
        <v>17880</v>
      </c>
      <c r="B15" s="158">
        <v>411</v>
      </c>
      <c r="C15" s="169">
        <v>1439</v>
      </c>
      <c r="D15" s="81">
        <v>372</v>
      </c>
      <c r="E15" s="164">
        <v>1176</v>
      </c>
      <c r="F15" s="177">
        <v>1073</v>
      </c>
      <c r="G15" s="174">
        <v>1073</v>
      </c>
      <c r="H15" s="172"/>
      <c r="I15" s="156">
        <v>14</v>
      </c>
      <c r="J15" s="156">
        <v>25200</v>
      </c>
      <c r="K15" s="158">
        <v>579</v>
      </c>
      <c r="L15" s="169">
        <v>2028</v>
      </c>
      <c r="N15" s="163">
        <v>14</v>
      </c>
      <c r="O15" s="164">
        <v>110100</v>
      </c>
      <c r="P15" s="83">
        <v>1708</v>
      </c>
      <c r="Q15" s="164">
        <v>5396</v>
      </c>
      <c r="S15" s="182">
        <v>14</v>
      </c>
      <c r="T15" s="183">
        <v>110100</v>
      </c>
      <c r="U15" s="173">
        <v>6606</v>
      </c>
      <c r="V15" s="174">
        <v>6606</v>
      </c>
      <c r="W15" s="181"/>
    </row>
    <row r="16" spans="1:23">
      <c r="A16" s="264">
        <v>19047</v>
      </c>
      <c r="B16" s="158">
        <v>438</v>
      </c>
      <c r="C16" s="169">
        <v>1533</v>
      </c>
      <c r="D16" s="81">
        <v>372</v>
      </c>
      <c r="E16" s="164">
        <v>1176</v>
      </c>
      <c r="F16" s="177">
        <v>1143</v>
      </c>
      <c r="G16" s="174">
        <v>1143</v>
      </c>
      <c r="H16" s="172"/>
      <c r="I16" s="156">
        <v>15</v>
      </c>
      <c r="J16" s="156">
        <v>24000</v>
      </c>
      <c r="K16" s="158">
        <v>552</v>
      </c>
      <c r="L16" s="169">
        <v>1932</v>
      </c>
      <c r="N16" s="163">
        <v>15</v>
      </c>
      <c r="O16" s="164">
        <v>105600</v>
      </c>
      <c r="P16" s="83">
        <v>1638</v>
      </c>
      <c r="Q16" s="164">
        <v>5176</v>
      </c>
      <c r="S16" s="182">
        <v>15</v>
      </c>
      <c r="T16" s="183">
        <v>105600</v>
      </c>
      <c r="U16" s="173">
        <v>6336</v>
      </c>
      <c r="V16" s="174">
        <v>6336</v>
      </c>
      <c r="W16" s="181"/>
    </row>
    <row r="17" spans="1:54">
      <c r="A17" s="264">
        <v>20008</v>
      </c>
      <c r="B17" s="158">
        <v>460</v>
      </c>
      <c r="C17" s="169">
        <v>1611</v>
      </c>
      <c r="D17" s="81">
        <v>372</v>
      </c>
      <c r="E17" s="164">
        <v>1176</v>
      </c>
      <c r="F17" s="177">
        <v>1200</v>
      </c>
      <c r="G17" s="174">
        <v>1200</v>
      </c>
      <c r="H17" s="172"/>
      <c r="I17" s="156">
        <v>16</v>
      </c>
      <c r="J17" s="156">
        <v>23100</v>
      </c>
      <c r="K17" s="158">
        <v>531</v>
      </c>
      <c r="L17" s="169">
        <v>1860</v>
      </c>
      <c r="N17" s="163">
        <v>16</v>
      </c>
      <c r="O17" s="164">
        <v>101100</v>
      </c>
      <c r="P17" s="83">
        <v>1568</v>
      </c>
      <c r="Q17" s="164">
        <v>4955</v>
      </c>
      <c r="S17" s="182">
        <v>16</v>
      </c>
      <c r="T17" s="183">
        <v>101100</v>
      </c>
      <c r="U17" s="173">
        <v>6066</v>
      </c>
      <c r="V17" s="174">
        <v>6066</v>
      </c>
      <c r="W17" s="181"/>
    </row>
    <row r="18" spans="1:54">
      <c r="A18" s="264">
        <v>21009</v>
      </c>
      <c r="B18" s="158">
        <v>483</v>
      </c>
      <c r="C18" s="169">
        <v>1691</v>
      </c>
      <c r="D18" s="81">
        <v>372</v>
      </c>
      <c r="E18" s="164">
        <v>1176</v>
      </c>
      <c r="F18" s="177">
        <v>1261</v>
      </c>
      <c r="G18" s="174">
        <v>1261</v>
      </c>
      <c r="H18" s="172"/>
      <c r="I18" s="156">
        <v>17</v>
      </c>
      <c r="J18" s="156">
        <v>22000</v>
      </c>
      <c r="K18" s="158">
        <v>506</v>
      </c>
      <c r="L18" s="169">
        <v>1771</v>
      </c>
      <c r="N18" s="163">
        <v>17</v>
      </c>
      <c r="O18" s="164">
        <v>96600</v>
      </c>
      <c r="P18" s="83">
        <v>1498</v>
      </c>
      <c r="Q18" s="164">
        <v>4735</v>
      </c>
      <c r="S18" s="182">
        <v>17</v>
      </c>
      <c r="T18" s="183">
        <v>96600</v>
      </c>
      <c r="U18" s="173">
        <v>5796</v>
      </c>
      <c r="V18" s="174">
        <v>5796</v>
      </c>
      <c r="W18" s="181"/>
    </row>
    <row r="19" spans="1:54">
      <c r="A19" s="264">
        <v>22000</v>
      </c>
      <c r="B19" s="158">
        <v>506</v>
      </c>
      <c r="C19" s="169">
        <v>1771</v>
      </c>
      <c r="D19" s="81">
        <v>372</v>
      </c>
      <c r="E19" s="164">
        <v>1176</v>
      </c>
      <c r="F19" s="177">
        <v>1320</v>
      </c>
      <c r="G19" s="174">
        <v>1320</v>
      </c>
      <c r="H19" s="172"/>
      <c r="I19" s="156">
        <v>18</v>
      </c>
      <c r="J19" s="156">
        <v>21009</v>
      </c>
      <c r="K19" s="158">
        <v>483</v>
      </c>
      <c r="L19" s="169">
        <v>1691</v>
      </c>
      <c r="N19" s="163">
        <v>18</v>
      </c>
      <c r="O19" s="164">
        <v>92100</v>
      </c>
      <c r="P19" s="83">
        <v>1428</v>
      </c>
      <c r="Q19" s="164">
        <v>4514</v>
      </c>
      <c r="S19" s="182">
        <v>18</v>
      </c>
      <c r="T19" s="183">
        <v>92100</v>
      </c>
      <c r="U19" s="173">
        <v>5526</v>
      </c>
      <c r="V19" s="174">
        <v>5526</v>
      </c>
      <c r="W19" s="181"/>
    </row>
    <row r="20" spans="1:54">
      <c r="A20" s="264">
        <v>23100</v>
      </c>
      <c r="B20" s="158">
        <v>531</v>
      </c>
      <c r="C20" s="169">
        <v>1860</v>
      </c>
      <c r="D20" s="81">
        <v>372</v>
      </c>
      <c r="E20" s="164">
        <v>1176</v>
      </c>
      <c r="F20" s="177">
        <v>1386</v>
      </c>
      <c r="G20" s="174">
        <v>1386</v>
      </c>
      <c r="H20" s="172"/>
      <c r="I20" s="156">
        <v>19</v>
      </c>
      <c r="J20" s="156">
        <v>20008</v>
      </c>
      <c r="K20" s="158">
        <v>460</v>
      </c>
      <c r="L20" s="169">
        <v>1611</v>
      </c>
      <c r="N20" s="163">
        <v>19</v>
      </c>
      <c r="O20" s="164">
        <v>87600</v>
      </c>
      <c r="P20" s="83">
        <v>1359</v>
      </c>
      <c r="Q20" s="164">
        <v>4293</v>
      </c>
      <c r="S20" s="182">
        <v>19</v>
      </c>
      <c r="T20" s="183">
        <v>87600</v>
      </c>
      <c r="U20" s="173">
        <v>5256</v>
      </c>
      <c r="V20" s="174">
        <v>5256</v>
      </c>
      <c r="W20" s="181"/>
    </row>
    <row r="21" spans="1:54" s="151" customFormat="1">
      <c r="A21" s="264">
        <v>24000</v>
      </c>
      <c r="B21" s="158">
        <v>552</v>
      </c>
      <c r="C21" s="169">
        <v>1932</v>
      </c>
      <c r="D21" s="81">
        <v>372</v>
      </c>
      <c r="E21" s="164">
        <v>1176</v>
      </c>
      <c r="F21" s="177">
        <v>1440</v>
      </c>
      <c r="G21" s="174">
        <v>1440</v>
      </c>
      <c r="H21" s="172"/>
      <c r="I21" s="156">
        <v>20</v>
      </c>
      <c r="J21" s="156">
        <v>19047</v>
      </c>
      <c r="K21" s="158">
        <v>438</v>
      </c>
      <c r="L21" s="169">
        <v>1533</v>
      </c>
      <c r="M21"/>
      <c r="N21" s="163">
        <v>20</v>
      </c>
      <c r="O21" s="164">
        <v>83900</v>
      </c>
      <c r="P21" s="83">
        <v>1301</v>
      </c>
      <c r="Q21" s="164">
        <v>4112</v>
      </c>
      <c r="R21"/>
      <c r="S21" s="182">
        <v>20</v>
      </c>
      <c r="T21" s="183">
        <v>83900</v>
      </c>
      <c r="U21" s="173">
        <v>5034</v>
      </c>
      <c r="V21" s="174">
        <v>5034</v>
      </c>
      <c r="W21" s="181"/>
      <c r="X21" s="180"/>
      <c r="Y21" s="180"/>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row>
    <row r="22" spans="1:54" s="151" customFormat="1">
      <c r="A22" s="264">
        <v>25200</v>
      </c>
      <c r="B22" s="158">
        <v>579</v>
      </c>
      <c r="C22" s="169">
        <v>2028</v>
      </c>
      <c r="D22" s="81">
        <v>391</v>
      </c>
      <c r="E22" s="164">
        <v>1235</v>
      </c>
      <c r="F22" s="177">
        <v>1512</v>
      </c>
      <c r="G22" s="174">
        <v>1512</v>
      </c>
      <c r="H22" s="172"/>
      <c r="I22" s="156">
        <v>21</v>
      </c>
      <c r="J22" s="156">
        <v>17880</v>
      </c>
      <c r="K22" s="158">
        <v>411</v>
      </c>
      <c r="L22" s="169">
        <v>1439</v>
      </c>
      <c r="M22"/>
      <c r="N22" s="163">
        <v>21</v>
      </c>
      <c r="O22" s="164">
        <v>80200</v>
      </c>
      <c r="P22" s="83">
        <v>1244</v>
      </c>
      <c r="Q22" s="164">
        <v>3931</v>
      </c>
      <c r="R22"/>
      <c r="S22" s="182">
        <v>21</v>
      </c>
      <c r="T22" s="183">
        <v>80200</v>
      </c>
      <c r="U22" s="173">
        <v>4812</v>
      </c>
      <c r="V22" s="174">
        <v>4812</v>
      </c>
      <c r="W22" s="181"/>
      <c r="X22" s="180"/>
      <c r="Y22" s="180"/>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row>
    <row r="23" spans="1:54" s="151" customFormat="1">
      <c r="A23" s="264">
        <v>26400</v>
      </c>
      <c r="B23" s="158">
        <v>607</v>
      </c>
      <c r="C23" s="169">
        <v>2125</v>
      </c>
      <c r="D23" s="81">
        <v>409</v>
      </c>
      <c r="E23" s="164">
        <v>1294</v>
      </c>
      <c r="F23" s="177">
        <v>1584</v>
      </c>
      <c r="G23" s="174">
        <v>1584</v>
      </c>
      <c r="H23" s="172"/>
      <c r="I23" s="156">
        <v>22</v>
      </c>
      <c r="J23" s="156">
        <v>17280</v>
      </c>
      <c r="K23" s="158">
        <v>398</v>
      </c>
      <c r="L23" s="169">
        <v>1391</v>
      </c>
      <c r="M23"/>
      <c r="N23" s="163">
        <v>22</v>
      </c>
      <c r="O23" s="164">
        <v>76500</v>
      </c>
      <c r="P23" s="83">
        <v>1187</v>
      </c>
      <c r="Q23" s="164">
        <v>3749</v>
      </c>
      <c r="R23"/>
      <c r="S23" s="182">
        <v>22</v>
      </c>
      <c r="T23" s="183">
        <v>76500</v>
      </c>
      <c r="U23" s="173">
        <v>4590</v>
      </c>
      <c r="V23" s="174">
        <v>4590</v>
      </c>
      <c r="W23" s="181"/>
      <c r="X23" s="180"/>
      <c r="Y23" s="180"/>
      <c r="Z23" s="180"/>
      <c r="AA23" s="180"/>
      <c r="AB23" s="180"/>
      <c r="AC23" s="180"/>
      <c r="AD23" s="180"/>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row>
    <row r="24" spans="1:54" s="151" customFormat="1">
      <c r="A24" s="264">
        <v>27600</v>
      </c>
      <c r="B24" s="158">
        <v>635</v>
      </c>
      <c r="C24" s="169">
        <v>2222</v>
      </c>
      <c r="D24" s="81">
        <v>428</v>
      </c>
      <c r="E24" s="164">
        <v>1353</v>
      </c>
      <c r="F24" s="177">
        <v>1656</v>
      </c>
      <c r="G24" s="174">
        <v>1656</v>
      </c>
      <c r="H24" s="172"/>
      <c r="I24" s="156">
        <v>23</v>
      </c>
      <c r="J24" s="156">
        <v>16500</v>
      </c>
      <c r="K24" s="158">
        <v>380</v>
      </c>
      <c r="L24" s="169">
        <v>1329</v>
      </c>
      <c r="M24"/>
      <c r="N24" s="163">
        <v>23</v>
      </c>
      <c r="O24" s="164">
        <v>72800</v>
      </c>
      <c r="P24" s="83">
        <v>1129</v>
      </c>
      <c r="Q24" s="164">
        <v>3568</v>
      </c>
      <c r="R24"/>
      <c r="S24" s="182">
        <v>23</v>
      </c>
      <c r="T24" s="183">
        <v>72800</v>
      </c>
      <c r="U24" s="173">
        <v>4368</v>
      </c>
      <c r="V24" s="174">
        <v>4368</v>
      </c>
      <c r="W24" s="181"/>
      <c r="X24" s="180"/>
      <c r="Y24" s="180"/>
      <c r="Z24" s="180"/>
      <c r="AA24" s="180"/>
      <c r="AB24" s="180"/>
      <c r="AC24" s="180"/>
      <c r="AD24" s="180"/>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row>
    <row r="25" spans="1:54" s="151" customFormat="1">
      <c r="A25" s="264">
        <v>28800</v>
      </c>
      <c r="B25" s="158">
        <v>663</v>
      </c>
      <c r="C25" s="169">
        <v>2319</v>
      </c>
      <c r="D25" s="81">
        <v>447</v>
      </c>
      <c r="E25" s="164">
        <v>1412</v>
      </c>
      <c r="F25" s="177">
        <v>1728</v>
      </c>
      <c r="G25" s="174">
        <v>1728</v>
      </c>
      <c r="H25" s="172"/>
      <c r="I25" s="156">
        <v>24</v>
      </c>
      <c r="J25" s="156">
        <v>15840</v>
      </c>
      <c r="K25" s="158">
        <v>365</v>
      </c>
      <c r="L25" s="169">
        <v>1275</v>
      </c>
      <c r="M25"/>
      <c r="N25" s="163">
        <v>24</v>
      </c>
      <c r="O25" s="164">
        <v>69800</v>
      </c>
      <c r="P25" s="81">
        <v>1083</v>
      </c>
      <c r="Q25" s="164">
        <v>3421</v>
      </c>
      <c r="R25"/>
      <c r="S25" s="182">
        <v>24</v>
      </c>
      <c r="T25" s="183">
        <v>69800</v>
      </c>
      <c r="U25" s="173">
        <v>4188</v>
      </c>
      <c r="V25" s="174">
        <v>4188</v>
      </c>
      <c r="W25" s="181"/>
      <c r="X25" s="180"/>
      <c r="Y25" s="180"/>
      <c r="Z25" s="180"/>
      <c r="AA25" s="180"/>
      <c r="AB25" s="180"/>
      <c r="AC25" s="180"/>
      <c r="AD25" s="180"/>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row>
    <row r="26" spans="1:54">
      <c r="A26" s="264">
        <v>30300</v>
      </c>
      <c r="B26" s="158">
        <v>697</v>
      </c>
      <c r="C26" s="169">
        <v>2439</v>
      </c>
      <c r="D26" s="81">
        <v>470</v>
      </c>
      <c r="E26" s="164">
        <v>1485</v>
      </c>
      <c r="F26" s="177">
        <v>1818</v>
      </c>
      <c r="G26" s="174">
        <v>1818</v>
      </c>
      <c r="H26" s="172"/>
      <c r="I26" s="156">
        <v>25</v>
      </c>
      <c r="J26" s="157">
        <v>13500</v>
      </c>
      <c r="K26" s="158">
        <v>311</v>
      </c>
      <c r="L26" s="169">
        <v>1087</v>
      </c>
      <c r="N26" s="163">
        <v>25</v>
      </c>
      <c r="O26" s="164">
        <v>66800</v>
      </c>
      <c r="P26" s="81">
        <v>1036</v>
      </c>
      <c r="Q26" s="164">
        <v>3274</v>
      </c>
      <c r="S26" s="182">
        <v>25</v>
      </c>
      <c r="T26" s="183">
        <v>66800</v>
      </c>
      <c r="U26" s="177">
        <v>4008</v>
      </c>
      <c r="V26" s="174">
        <v>4008</v>
      </c>
      <c r="W26" s="181"/>
    </row>
    <row r="27" spans="1:54" s="151" customFormat="1">
      <c r="A27" s="264">
        <v>31800</v>
      </c>
      <c r="B27" s="158">
        <v>732</v>
      </c>
      <c r="C27" s="169">
        <v>2560</v>
      </c>
      <c r="D27" s="81">
        <v>493</v>
      </c>
      <c r="E27" s="164">
        <v>1559</v>
      </c>
      <c r="F27" s="177">
        <v>1908</v>
      </c>
      <c r="G27" s="174">
        <v>1908</v>
      </c>
      <c r="H27" s="172"/>
      <c r="I27" s="156">
        <v>26</v>
      </c>
      <c r="J27" s="157">
        <v>12540</v>
      </c>
      <c r="K27" s="158">
        <v>288</v>
      </c>
      <c r="L27" s="169">
        <v>1010</v>
      </c>
      <c r="M27"/>
      <c r="N27" s="163">
        <v>26</v>
      </c>
      <c r="O27" s="164">
        <v>63800</v>
      </c>
      <c r="P27" s="81">
        <v>990</v>
      </c>
      <c r="Q27" s="164">
        <v>3127</v>
      </c>
      <c r="R27"/>
      <c r="S27" s="182">
        <v>26</v>
      </c>
      <c r="T27" s="183">
        <v>63800</v>
      </c>
      <c r="U27" s="177">
        <v>3828</v>
      </c>
      <c r="V27" s="174">
        <v>3828</v>
      </c>
      <c r="W27" s="181"/>
      <c r="X27" s="180"/>
      <c r="Y27" s="180"/>
      <c r="Z27" s="180"/>
      <c r="AA27" s="180"/>
      <c r="AB27" s="180"/>
      <c r="AC27" s="180"/>
      <c r="AD27" s="180"/>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row>
    <row r="28" spans="1:54" s="151" customFormat="1">
      <c r="A28" s="264">
        <v>33300</v>
      </c>
      <c r="B28" s="158">
        <v>766</v>
      </c>
      <c r="C28" s="169">
        <v>2681</v>
      </c>
      <c r="D28" s="81">
        <v>516</v>
      </c>
      <c r="E28" s="164">
        <v>1632</v>
      </c>
      <c r="F28" s="177">
        <v>1998</v>
      </c>
      <c r="G28" s="174">
        <v>1998</v>
      </c>
      <c r="H28" s="172"/>
      <c r="I28" s="156">
        <v>27</v>
      </c>
      <c r="J28" s="157">
        <v>11100</v>
      </c>
      <c r="K28" s="158">
        <v>255</v>
      </c>
      <c r="L28" s="169">
        <v>894</v>
      </c>
      <c r="M28"/>
      <c r="N28" s="163">
        <v>27</v>
      </c>
      <c r="O28" s="164">
        <v>60800</v>
      </c>
      <c r="P28" s="81">
        <v>943</v>
      </c>
      <c r="Q28" s="164">
        <v>2980</v>
      </c>
      <c r="R28"/>
      <c r="S28" s="182">
        <v>27</v>
      </c>
      <c r="T28" s="183">
        <v>60800</v>
      </c>
      <c r="U28" s="177">
        <v>3648</v>
      </c>
      <c r="V28" s="174">
        <v>3648</v>
      </c>
      <c r="W28" s="181"/>
      <c r="X28" s="180"/>
      <c r="Y28" s="180"/>
      <c r="Z28" s="180"/>
      <c r="AA28" s="180"/>
      <c r="AB28" s="180"/>
      <c r="AC28" s="180"/>
      <c r="AD28" s="180"/>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row>
    <row r="29" spans="1:54" s="151" customFormat="1">
      <c r="A29" s="264">
        <v>34800</v>
      </c>
      <c r="B29" s="158">
        <v>801</v>
      </c>
      <c r="C29" s="169">
        <v>2802</v>
      </c>
      <c r="D29" s="81">
        <v>540</v>
      </c>
      <c r="E29" s="164">
        <v>1706</v>
      </c>
      <c r="F29" s="177">
        <v>2088</v>
      </c>
      <c r="G29" s="174">
        <v>2088</v>
      </c>
      <c r="H29" s="172"/>
      <c r="I29" s="156"/>
      <c r="J29" s="157"/>
      <c r="K29" s="158"/>
      <c r="L29" s="169"/>
      <c r="M29"/>
      <c r="N29" s="163">
        <v>28</v>
      </c>
      <c r="O29" s="164">
        <v>57800</v>
      </c>
      <c r="P29" s="81">
        <v>896</v>
      </c>
      <c r="Q29" s="164">
        <v>2833</v>
      </c>
      <c r="R29"/>
      <c r="S29" s="182">
        <v>28</v>
      </c>
      <c r="T29" s="183">
        <v>57800</v>
      </c>
      <c r="U29" s="177">
        <v>3468</v>
      </c>
      <c r="V29" s="174">
        <v>3468</v>
      </c>
      <c r="W29" s="181"/>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row>
    <row r="30" spans="1:54" s="151" customFormat="1">
      <c r="A30" s="264">
        <v>36300</v>
      </c>
      <c r="B30" s="158">
        <v>835</v>
      </c>
      <c r="C30" s="169">
        <v>2922</v>
      </c>
      <c r="D30" s="81">
        <v>563</v>
      </c>
      <c r="E30" s="164">
        <v>1779</v>
      </c>
      <c r="F30" s="177">
        <v>2178</v>
      </c>
      <c r="G30" s="174">
        <v>2178</v>
      </c>
      <c r="H30" s="172"/>
      <c r="I30" s="85"/>
      <c r="J30" s="85"/>
      <c r="K30"/>
      <c r="L30" s="85"/>
      <c r="M30"/>
      <c r="N30" s="163">
        <v>29</v>
      </c>
      <c r="O30" s="164">
        <v>55400</v>
      </c>
      <c r="P30" s="81">
        <v>859</v>
      </c>
      <c r="Q30" s="164">
        <v>2715</v>
      </c>
      <c r="R30"/>
      <c r="S30" s="182">
        <v>29</v>
      </c>
      <c r="T30" s="183">
        <v>55400</v>
      </c>
      <c r="U30" s="177">
        <v>3324</v>
      </c>
      <c r="V30" s="174">
        <v>3324</v>
      </c>
      <c r="W30" s="181"/>
      <c r="X30" s="180"/>
      <c r="Y30" s="180"/>
      <c r="Z30" s="180"/>
      <c r="AA30" s="180"/>
      <c r="AB30" s="180"/>
      <c r="AC30" s="180"/>
      <c r="AD30" s="180"/>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row>
    <row r="31" spans="1:54" s="151" customFormat="1" ht="18.75" customHeight="1">
      <c r="A31" s="264">
        <v>38200</v>
      </c>
      <c r="B31" s="158">
        <v>878</v>
      </c>
      <c r="C31" s="169">
        <v>3075</v>
      </c>
      <c r="D31" s="81">
        <v>592</v>
      </c>
      <c r="E31" s="164">
        <v>1872</v>
      </c>
      <c r="F31" s="177">
        <v>2292</v>
      </c>
      <c r="G31" s="174">
        <v>2292</v>
      </c>
      <c r="H31" s="172"/>
      <c r="I31" s="85"/>
      <c r="J31" s="85"/>
      <c r="K31"/>
      <c r="L31" s="85"/>
      <c r="M31"/>
      <c r="N31" s="163">
        <v>30</v>
      </c>
      <c r="O31" s="164">
        <v>53000</v>
      </c>
      <c r="P31" s="81">
        <v>822</v>
      </c>
      <c r="Q31" s="164">
        <v>2598</v>
      </c>
      <c r="R31"/>
      <c r="S31" s="182">
        <v>30</v>
      </c>
      <c r="T31" s="183">
        <v>53000</v>
      </c>
      <c r="U31" s="177">
        <v>3180</v>
      </c>
      <c r="V31" s="174">
        <v>3180</v>
      </c>
      <c r="W31" s="181"/>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row>
    <row r="32" spans="1:54" s="151" customFormat="1">
      <c r="A32" s="264">
        <v>40100</v>
      </c>
      <c r="B32" s="158">
        <v>922</v>
      </c>
      <c r="C32" s="169">
        <v>3228</v>
      </c>
      <c r="D32" s="81">
        <v>622</v>
      </c>
      <c r="E32" s="164">
        <v>1965</v>
      </c>
      <c r="F32" s="177">
        <v>2406</v>
      </c>
      <c r="G32" s="174">
        <v>2406</v>
      </c>
      <c r="H32" s="172"/>
      <c r="I32" s="85"/>
      <c r="J32" s="85"/>
      <c r="K32"/>
      <c r="L32" s="85"/>
      <c r="M32"/>
      <c r="N32" s="163">
        <v>31</v>
      </c>
      <c r="O32" s="164">
        <v>50600</v>
      </c>
      <c r="P32" s="81">
        <v>785</v>
      </c>
      <c r="Q32" s="164">
        <v>2480</v>
      </c>
      <c r="R32"/>
      <c r="S32" s="182">
        <v>31</v>
      </c>
      <c r="T32" s="183">
        <v>50600</v>
      </c>
      <c r="U32" s="177">
        <v>3036</v>
      </c>
      <c r="V32" s="174">
        <v>3036</v>
      </c>
      <c r="W32" s="181"/>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row>
    <row r="33" spans="1:54" s="151" customFormat="1">
      <c r="A33" s="264">
        <v>42000</v>
      </c>
      <c r="B33" s="158">
        <v>966</v>
      </c>
      <c r="C33" s="169">
        <v>3381</v>
      </c>
      <c r="D33" s="81">
        <v>651</v>
      </c>
      <c r="E33" s="164">
        <v>2058</v>
      </c>
      <c r="F33" s="177">
        <v>2520</v>
      </c>
      <c r="G33" s="174">
        <v>2520</v>
      </c>
      <c r="H33" s="172"/>
      <c r="I33" s="85"/>
      <c r="J33" s="85"/>
      <c r="K33"/>
      <c r="L33" s="85"/>
      <c r="M33"/>
      <c r="N33" s="163">
        <v>32</v>
      </c>
      <c r="O33" s="164">
        <v>48200</v>
      </c>
      <c r="P33" s="81">
        <v>748</v>
      </c>
      <c r="Q33" s="164">
        <v>2362</v>
      </c>
      <c r="R33"/>
      <c r="S33" s="182">
        <v>32</v>
      </c>
      <c r="T33" s="183">
        <v>48200</v>
      </c>
      <c r="U33" s="177">
        <v>2892</v>
      </c>
      <c r="V33" s="174">
        <v>2892</v>
      </c>
      <c r="W33" s="181"/>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row>
    <row r="34" spans="1:54" s="151" customFormat="1">
      <c r="A34" s="264">
        <v>43900</v>
      </c>
      <c r="B34" s="158">
        <v>1010</v>
      </c>
      <c r="C34" s="169">
        <v>3534</v>
      </c>
      <c r="D34" s="81">
        <v>681</v>
      </c>
      <c r="E34" s="164">
        <v>2152</v>
      </c>
      <c r="F34" s="177">
        <v>2634</v>
      </c>
      <c r="G34" s="174">
        <v>2634</v>
      </c>
      <c r="H34" s="172"/>
      <c r="I34" s="85"/>
      <c r="J34" s="85"/>
      <c r="K34"/>
      <c r="L34" s="85"/>
      <c r="M34"/>
      <c r="N34" s="163">
        <v>33</v>
      </c>
      <c r="O34" s="164">
        <v>45800</v>
      </c>
      <c r="P34" s="81">
        <v>710</v>
      </c>
      <c r="Q34" s="164">
        <v>2245</v>
      </c>
      <c r="R34"/>
      <c r="S34" s="182">
        <v>33</v>
      </c>
      <c r="T34" s="183">
        <v>45800</v>
      </c>
      <c r="U34" s="177">
        <v>2748</v>
      </c>
      <c r="V34" s="174">
        <v>2748</v>
      </c>
      <c r="W34" s="181"/>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row>
    <row r="35" spans="1:54" s="151" customFormat="1">
      <c r="A35" s="264">
        <v>45800</v>
      </c>
      <c r="B35" s="158">
        <v>1054</v>
      </c>
      <c r="C35" s="169">
        <v>3687</v>
      </c>
      <c r="D35" s="81">
        <v>710</v>
      </c>
      <c r="E35" s="164">
        <v>2245</v>
      </c>
      <c r="F35" s="177">
        <v>2748</v>
      </c>
      <c r="G35" s="174">
        <v>2748</v>
      </c>
      <c r="H35" s="172"/>
      <c r="I35" s="85"/>
      <c r="J35" s="85"/>
      <c r="K35"/>
      <c r="L35" s="85"/>
      <c r="M35"/>
      <c r="N35" s="163">
        <v>34</v>
      </c>
      <c r="O35" s="164">
        <v>43900</v>
      </c>
      <c r="P35" s="81">
        <v>681</v>
      </c>
      <c r="Q35" s="164">
        <v>2152</v>
      </c>
      <c r="R35"/>
      <c r="S35" s="182">
        <v>34</v>
      </c>
      <c r="T35" s="183">
        <v>43900</v>
      </c>
      <c r="U35" s="177">
        <v>2634</v>
      </c>
      <c r="V35" s="174">
        <v>2634</v>
      </c>
      <c r="W35" s="181"/>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row>
    <row r="36" spans="1:54">
      <c r="A36" s="264">
        <v>48200</v>
      </c>
      <c r="B36" s="158">
        <v>1054</v>
      </c>
      <c r="C36" s="169">
        <v>3687</v>
      </c>
      <c r="D36" s="81">
        <v>748</v>
      </c>
      <c r="E36" s="164">
        <v>2362</v>
      </c>
      <c r="F36" s="177">
        <v>2892</v>
      </c>
      <c r="G36" s="174">
        <v>2892</v>
      </c>
      <c r="H36" s="172"/>
      <c r="N36" s="163">
        <v>35</v>
      </c>
      <c r="O36" s="164">
        <v>42000</v>
      </c>
      <c r="P36" s="81">
        <v>651</v>
      </c>
      <c r="Q36" s="164">
        <v>2058</v>
      </c>
      <c r="S36" s="182">
        <v>35</v>
      </c>
      <c r="T36" s="183">
        <v>42000</v>
      </c>
      <c r="U36" s="177">
        <v>2520</v>
      </c>
      <c r="V36" s="174">
        <v>2520</v>
      </c>
      <c r="W36" s="181"/>
    </row>
    <row r="37" spans="1:54">
      <c r="A37" s="264">
        <v>50600</v>
      </c>
      <c r="B37" s="158">
        <v>1054</v>
      </c>
      <c r="C37" s="169">
        <v>3687</v>
      </c>
      <c r="D37" s="81">
        <v>785</v>
      </c>
      <c r="E37" s="164">
        <v>2480</v>
      </c>
      <c r="F37" s="177">
        <v>3036</v>
      </c>
      <c r="G37" s="174">
        <v>3036</v>
      </c>
      <c r="H37" s="172"/>
      <c r="N37" s="163">
        <v>36</v>
      </c>
      <c r="O37" s="164">
        <v>40100</v>
      </c>
      <c r="P37" s="81">
        <v>622</v>
      </c>
      <c r="Q37" s="164">
        <v>1965</v>
      </c>
      <c r="S37" s="182">
        <v>36</v>
      </c>
      <c r="T37" s="183">
        <v>40100</v>
      </c>
      <c r="U37" s="177">
        <v>2406</v>
      </c>
      <c r="V37" s="174">
        <v>2406</v>
      </c>
      <c r="W37" s="181"/>
    </row>
    <row r="38" spans="1:54" s="151" customFormat="1">
      <c r="A38" s="264">
        <v>53000</v>
      </c>
      <c r="B38" s="158">
        <v>1054</v>
      </c>
      <c r="C38" s="169">
        <v>3687</v>
      </c>
      <c r="D38" s="81">
        <v>822</v>
      </c>
      <c r="E38" s="164">
        <v>2598</v>
      </c>
      <c r="F38" s="177">
        <v>3180</v>
      </c>
      <c r="G38" s="174">
        <v>3180</v>
      </c>
      <c r="H38" s="172"/>
      <c r="I38" s="85"/>
      <c r="J38" s="85"/>
      <c r="K38"/>
      <c r="L38" s="85"/>
      <c r="M38"/>
      <c r="N38" s="163">
        <v>37</v>
      </c>
      <c r="O38" s="164">
        <v>38200</v>
      </c>
      <c r="P38" s="81">
        <v>592</v>
      </c>
      <c r="Q38" s="164">
        <v>1872</v>
      </c>
      <c r="R38"/>
      <c r="S38" s="182">
        <v>37</v>
      </c>
      <c r="T38" s="183">
        <v>38200</v>
      </c>
      <c r="U38" s="177">
        <v>2292</v>
      </c>
      <c r="V38" s="174">
        <v>2292</v>
      </c>
      <c r="W38" s="181"/>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row>
    <row r="39" spans="1:54" s="151" customFormat="1">
      <c r="A39" s="264">
        <v>55400</v>
      </c>
      <c r="B39" s="158">
        <v>1054</v>
      </c>
      <c r="C39" s="169">
        <v>3687</v>
      </c>
      <c r="D39" s="81">
        <v>859</v>
      </c>
      <c r="E39" s="164">
        <v>2715</v>
      </c>
      <c r="F39" s="177">
        <v>3324</v>
      </c>
      <c r="G39" s="174">
        <v>3324</v>
      </c>
      <c r="H39" s="172"/>
      <c r="I39" s="85"/>
      <c r="J39" s="85"/>
      <c r="K39"/>
      <c r="L39" s="85"/>
      <c r="M39"/>
      <c r="N39" s="163">
        <v>38</v>
      </c>
      <c r="O39" s="164">
        <v>36300</v>
      </c>
      <c r="P39" s="81">
        <v>563</v>
      </c>
      <c r="Q39" s="164">
        <v>1779</v>
      </c>
      <c r="R39"/>
      <c r="S39" s="182">
        <v>38</v>
      </c>
      <c r="T39" s="183">
        <v>36300</v>
      </c>
      <c r="U39" s="177">
        <v>2178</v>
      </c>
      <c r="V39" s="174">
        <v>2178</v>
      </c>
      <c r="W39" s="181"/>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row>
    <row r="40" spans="1:54" s="151" customFormat="1">
      <c r="A40" s="264">
        <v>57800</v>
      </c>
      <c r="B40" s="158">
        <v>1054</v>
      </c>
      <c r="C40" s="169">
        <v>3687</v>
      </c>
      <c r="D40" s="81">
        <v>896</v>
      </c>
      <c r="E40" s="164">
        <v>2833</v>
      </c>
      <c r="F40" s="177">
        <v>3468</v>
      </c>
      <c r="G40" s="174">
        <v>3468</v>
      </c>
      <c r="H40" s="172"/>
      <c r="I40" s="85"/>
      <c r="J40" s="85"/>
      <c r="K40"/>
      <c r="L40" s="85"/>
      <c r="M40"/>
      <c r="N40" s="163">
        <v>39</v>
      </c>
      <c r="O40" s="164">
        <v>34800</v>
      </c>
      <c r="P40" s="81">
        <v>540</v>
      </c>
      <c r="Q40" s="164">
        <v>1706</v>
      </c>
      <c r="R40"/>
      <c r="S40" s="182">
        <v>39</v>
      </c>
      <c r="T40" s="183">
        <v>34800</v>
      </c>
      <c r="U40" s="177">
        <v>2088</v>
      </c>
      <c r="V40" s="174">
        <v>2088</v>
      </c>
      <c r="W40" s="181"/>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row>
    <row r="41" spans="1:54" s="151" customFormat="1">
      <c r="A41" s="264">
        <v>60800</v>
      </c>
      <c r="B41" s="158">
        <v>1054</v>
      </c>
      <c r="C41" s="169">
        <v>3687</v>
      </c>
      <c r="D41" s="81">
        <v>943</v>
      </c>
      <c r="E41" s="164">
        <v>2980</v>
      </c>
      <c r="F41" s="177">
        <v>3648</v>
      </c>
      <c r="G41" s="174">
        <v>3648</v>
      </c>
      <c r="H41" s="172"/>
      <c r="I41" s="85"/>
      <c r="J41" s="85"/>
      <c r="K41"/>
      <c r="L41" s="85"/>
      <c r="M41"/>
      <c r="N41" s="163">
        <v>40</v>
      </c>
      <c r="O41" s="164">
        <v>33300</v>
      </c>
      <c r="P41" s="81">
        <v>516</v>
      </c>
      <c r="Q41" s="164">
        <v>1632</v>
      </c>
      <c r="R41"/>
      <c r="S41" s="182">
        <v>40</v>
      </c>
      <c r="T41" s="183">
        <v>33300</v>
      </c>
      <c r="U41" s="177">
        <v>1998</v>
      </c>
      <c r="V41" s="174">
        <v>1998</v>
      </c>
      <c r="W41" s="181"/>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row>
    <row r="42" spans="1:54" s="151" customFormat="1">
      <c r="A42" s="264">
        <v>63800</v>
      </c>
      <c r="B42" s="158">
        <v>1054</v>
      </c>
      <c r="C42" s="169">
        <v>3687</v>
      </c>
      <c r="D42" s="81">
        <v>990</v>
      </c>
      <c r="E42" s="164">
        <v>3127</v>
      </c>
      <c r="F42" s="177">
        <v>3828</v>
      </c>
      <c r="G42" s="174">
        <v>3828</v>
      </c>
      <c r="H42" s="172"/>
      <c r="I42" s="85"/>
      <c r="J42" s="85"/>
      <c r="K42"/>
      <c r="L42" s="85"/>
      <c r="M42"/>
      <c r="N42" s="163">
        <v>41</v>
      </c>
      <c r="O42" s="164">
        <v>31800</v>
      </c>
      <c r="P42" s="81">
        <v>493</v>
      </c>
      <c r="Q42" s="164">
        <v>1559</v>
      </c>
      <c r="R42"/>
      <c r="S42" s="182">
        <v>41</v>
      </c>
      <c r="T42" s="183">
        <v>31800</v>
      </c>
      <c r="U42" s="177">
        <v>1908</v>
      </c>
      <c r="V42" s="174">
        <v>1908</v>
      </c>
      <c r="W42" s="181"/>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row>
    <row r="43" spans="1:54">
      <c r="A43" s="264">
        <v>66800</v>
      </c>
      <c r="B43" s="158">
        <v>1054</v>
      </c>
      <c r="C43" s="169">
        <v>3687</v>
      </c>
      <c r="D43" s="81">
        <v>1036</v>
      </c>
      <c r="E43" s="164">
        <v>3274</v>
      </c>
      <c r="F43" s="177">
        <v>4008</v>
      </c>
      <c r="G43" s="174">
        <v>4008</v>
      </c>
      <c r="H43" s="172"/>
      <c r="N43" s="163">
        <v>42</v>
      </c>
      <c r="O43" s="164">
        <v>30300</v>
      </c>
      <c r="P43" s="81">
        <v>470</v>
      </c>
      <c r="Q43" s="164">
        <v>1485</v>
      </c>
      <c r="S43" s="182">
        <v>42</v>
      </c>
      <c r="T43" s="183">
        <v>30300</v>
      </c>
      <c r="U43" s="177">
        <v>1818</v>
      </c>
      <c r="V43" s="174">
        <v>1818</v>
      </c>
      <c r="W43" s="181"/>
    </row>
    <row r="44" spans="1:54">
      <c r="A44" s="264">
        <v>69800</v>
      </c>
      <c r="B44" s="158">
        <v>1054</v>
      </c>
      <c r="C44" s="169">
        <v>3687</v>
      </c>
      <c r="D44" s="81">
        <v>1083</v>
      </c>
      <c r="E44" s="164">
        <v>3421</v>
      </c>
      <c r="F44" s="177">
        <v>4188</v>
      </c>
      <c r="G44" s="174">
        <v>4188</v>
      </c>
      <c r="H44" s="172"/>
      <c r="N44" s="163">
        <v>43</v>
      </c>
      <c r="O44" s="164">
        <v>28800</v>
      </c>
      <c r="P44" s="81">
        <v>447</v>
      </c>
      <c r="Q44" s="164">
        <v>1412</v>
      </c>
      <c r="S44" s="182">
        <v>43</v>
      </c>
      <c r="T44" s="183">
        <v>28800</v>
      </c>
      <c r="U44" s="177">
        <v>1728</v>
      </c>
      <c r="V44" s="174">
        <v>1728</v>
      </c>
      <c r="W44" s="181"/>
    </row>
    <row r="45" spans="1:54">
      <c r="A45" s="264">
        <v>72800</v>
      </c>
      <c r="B45" s="158">
        <v>1054</v>
      </c>
      <c r="C45" s="169">
        <v>3687</v>
      </c>
      <c r="D45" s="83">
        <v>1129</v>
      </c>
      <c r="E45" s="164">
        <v>3568</v>
      </c>
      <c r="F45" s="173">
        <v>4368</v>
      </c>
      <c r="G45" s="174">
        <v>4368</v>
      </c>
      <c r="H45" s="172"/>
      <c r="N45" s="163">
        <v>44</v>
      </c>
      <c r="O45" s="164">
        <v>27600</v>
      </c>
      <c r="P45" s="81">
        <v>428</v>
      </c>
      <c r="Q45" s="164">
        <v>1353</v>
      </c>
      <c r="S45" s="182">
        <v>44</v>
      </c>
      <c r="T45" s="183">
        <v>27600</v>
      </c>
      <c r="U45" s="177">
        <v>1656</v>
      </c>
      <c r="V45" s="174">
        <v>1656</v>
      </c>
      <c r="W45" s="181"/>
    </row>
    <row r="46" spans="1:54">
      <c r="A46" s="264">
        <v>76500</v>
      </c>
      <c r="B46" s="158">
        <v>1054</v>
      </c>
      <c r="C46" s="169">
        <v>3687</v>
      </c>
      <c r="D46" s="83">
        <v>1187</v>
      </c>
      <c r="E46" s="164">
        <v>3749</v>
      </c>
      <c r="F46" s="173">
        <v>4590</v>
      </c>
      <c r="G46" s="174">
        <v>4590</v>
      </c>
      <c r="H46" s="172"/>
      <c r="N46" s="163">
        <v>45</v>
      </c>
      <c r="O46" s="164">
        <v>26400</v>
      </c>
      <c r="P46" s="81">
        <v>409</v>
      </c>
      <c r="Q46" s="164">
        <v>1294</v>
      </c>
      <c r="S46" s="182">
        <v>45</v>
      </c>
      <c r="T46" s="183">
        <v>26400</v>
      </c>
      <c r="U46" s="177">
        <v>1584</v>
      </c>
      <c r="V46" s="174">
        <v>1584</v>
      </c>
      <c r="W46" s="181"/>
    </row>
    <row r="47" spans="1:54">
      <c r="A47" s="264">
        <v>80200</v>
      </c>
      <c r="B47" s="158">
        <v>1054</v>
      </c>
      <c r="C47" s="169">
        <v>3687</v>
      </c>
      <c r="D47" s="83">
        <v>1244</v>
      </c>
      <c r="E47" s="164">
        <v>3931</v>
      </c>
      <c r="F47" s="173">
        <v>4812</v>
      </c>
      <c r="G47" s="174">
        <v>4812</v>
      </c>
      <c r="H47" s="172"/>
      <c r="N47" s="163">
        <v>46</v>
      </c>
      <c r="O47" s="164">
        <v>25200</v>
      </c>
      <c r="P47" s="81">
        <v>391</v>
      </c>
      <c r="Q47" s="164">
        <v>1235</v>
      </c>
      <c r="S47" s="182">
        <v>46</v>
      </c>
      <c r="T47" s="183">
        <v>25200</v>
      </c>
      <c r="U47" s="177">
        <v>1512</v>
      </c>
      <c r="V47" s="174">
        <v>1512</v>
      </c>
      <c r="W47" s="181"/>
    </row>
    <row r="48" spans="1:54">
      <c r="A48" s="264">
        <v>83900</v>
      </c>
      <c r="B48" s="158">
        <v>1054</v>
      </c>
      <c r="C48" s="169">
        <v>3687</v>
      </c>
      <c r="D48" s="83">
        <v>1301</v>
      </c>
      <c r="E48" s="164">
        <v>4112</v>
      </c>
      <c r="F48" s="173">
        <v>5034</v>
      </c>
      <c r="G48" s="174">
        <v>5034</v>
      </c>
      <c r="H48" s="172"/>
      <c r="N48" s="163">
        <v>47</v>
      </c>
      <c r="O48" s="164">
        <v>24000</v>
      </c>
      <c r="P48" s="81">
        <v>372</v>
      </c>
      <c r="Q48" s="164">
        <v>1176</v>
      </c>
      <c r="S48" s="182">
        <v>47</v>
      </c>
      <c r="T48" s="183">
        <v>24000</v>
      </c>
      <c r="U48" s="177">
        <v>1440</v>
      </c>
      <c r="V48" s="174">
        <v>1440</v>
      </c>
      <c r="W48" s="181"/>
    </row>
    <row r="49" spans="1:23">
      <c r="A49" s="264">
        <v>87600</v>
      </c>
      <c r="B49" s="158">
        <v>1054</v>
      </c>
      <c r="C49" s="169">
        <v>3687</v>
      </c>
      <c r="D49" s="83">
        <v>1359</v>
      </c>
      <c r="E49" s="164">
        <v>4293</v>
      </c>
      <c r="F49" s="173">
        <v>5256</v>
      </c>
      <c r="G49" s="174">
        <v>5256</v>
      </c>
      <c r="H49" s="172"/>
      <c r="N49" s="163"/>
      <c r="O49" s="164"/>
      <c r="P49" s="81"/>
      <c r="Q49" s="164"/>
      <c r="S49" s="182">
        <v>48</v>
      </c>
      <c r="T49" s="183">
        <v>23100</v>
      </c>
      <c r="U49" s="177">
        <v>1386</v>
      </c>
      <c r="V49" s="174">
        <v>1386</v>
      </c>
      <c r="W49" s="181"/>
    </row>
    <row r="50" spans="1:23">
      <c r="A50" s="264">
        <v>92100</v>
      </c>
      <c r="B50" s="158">
        <v>1054</v>
      </c>
      <c r="C50" s="169">
        <v>3687</v>
      </c>
      <c r="D50" s="83">
        <v>1428</v>
      </c>
      <c r="E50" s="164">
        <v>4514</v>
      </c>
      <c r="F50" s="173">
        <v>5526</v>
      </c>
      <c r="G50" s="174">
        <v>5526</v>
      </c>
      <c r="H50" s="172"/>
      <c r="N50" s="163"/>
      <c r="O50" s="164"/>
      <c r="P50" s="81"/>
      <c r="Q50" s="164"/>
      <c r="S50" s="182">
        <v>49</v>
      </c>
      <c r="T50" s="183">
        <v>22000</v>
      </c>
      <c r="U50" s="177">
        <v>1320</v>
      </c>
      <c r="V50" s="174">
        <v>1320</v>
      </c>
      <c r="W50" s="181"/>
    </row>
    <row r="51" spans="1:23">
      <c r="A51" s="264">
        <v>96600</v>
      </c>
      <c r="B51" s="158">
        <v>1054</v>
      </c>
      <c r="C51" s="169">
        <v>3687</v>
      </c>
      <c r="D51" s="83">
        <v>1498</v>
      </c>
      <c r="E51" s="164">
        <v>4735</v>
      </c>
      <c r="F51" s="173">
        <v>5796</v>
      </c>
      <c r="G51" s="174">
        <v>5796</v>
      </c>
      <c r="H51" s="172"/>
      <c r="N51" s="163"/>
      <c r="O51" s="164"/>
      <c r="P51" s="81"/>
      <c r="Q51" s="164"/>
      <c r="S51" s="182">
        <v>50</v>
      </c>
      <c r="T51" s="183">
        <v>21009</v>
      </c>
      <c r="U51" s="177">
        <v>1261</v>
      </c>
      <c r="V51" s="174">
        <v>1261</v>
      </c>
      <c r="W51" s="181"/>
    </row>
    <row r="52" spans="1:23">
      <c r="A52" s="264">
        <v>101100</v>
      </c>
      <c r="B52" s="158">
        <v>1054</v>
      </c>
      <c r="C52" s="169">
        <v>3687</v>
      </c>
      <c r="D52" s="83">
        <v>1568</v>
      </c>
      <c r="E52" s="164">
        <v>4955</v>
      </c>
      <c r="F52" s="173">
        <v>6066</v>
      </c>
      <c r="G52" s="174">
        <v>6066</v>
      </c>
      <c r="H52" s="172"/>
      <c r="N52" s="163"/>
      <c r="O52" s="164"/>
      <c r="P52" s="81"/>
      <c r="Q52" s="82"/>
      <c r="S52" s="182">
        <v>51</v>
      </c>
      <c r="T52" s="183">
        <v>20008</v>
      </c>
      <c r="U52" s="177">
        <v>1200</v>
      </c>
      <c r="V52" s="174">
        <v>1200</v>
      </c>
      <c r="W52" s="181"/>
    </row>
    <row r="53" spans="1:23">
      <c r="A53" s="264">
        <v>105600</v>
      </c>
      <c r="B53" s="158">
        <v>1054</v>
      </c>
      <c r="C53" s="169">
        <v>3687</v>
      </c>
      <c r="D53" s="83">
        <v>1638</v>
      </c>
      <c r="E53" s="164">
        <v>5176</v>
      </c>
      <c r="F53" s="173">
        <v>6336</v>
      </c>
      <c r="G53" s="174">
        <v>6336</v>
      </c>
      <c r="H53" s="172"/>
      <c r="N53" s="84"/>
      <c r="O53" s="84"/>
      <c r="Q53" s="84"/>
      <c r="S53" s="182">
        <v>52</v>
      </c>
      <c r="T53" s="183">
        <v>19047</v>
      </c>
      <c r="U53" s="177">
        <v>1143</v>
      </c>
      <c r="V53" s="174">
        <v>1143</v>
      </c>
      <c r="W53" s="181"/>
    </row>
    <row r="54" spans="1:23">
      <c r="A54" s="264">
        <v>110100</v>
      </c>
      <c r="B54" s="158">
        <v>1054</v>
      </c>
      <c r="C54" s="169">
        <v>3687</v>
      </c>
      <c r="D54" s="83">
        <v>1708</v>
      </c>
      <c r="E54" s="164">
        <v>5396</v>
      </c>
      <c r="F54" s="173">
        <v>6606</v>
      </c>
      <c r="G54" s="174">
        <v>6606</v>
      </c>
      <c r="H54" s="172"/>
      <c r="N54" s="84"/>
      <c r="O54" s="84"/>
      <c r="Q54" s="84"/>
      <c r="S54" s="182">
        <v>53</v>
      </c>
      <c r="T54" s="183">
        <v>17880</v>
      </c>
      <c r="U54" s="177">
        <v>1073</v>
      </c>
      <c r="V54" s="174">
        <v>1073</v>
      </c>
      <c r="W54" s="181"/>
    </row>
    <row r="55" spans="1:23">
      <c r="A55" s="264">
        <v>115500</v>
      </c>
      <c r="B55" s="158">
        <v>1054</v>
      </c>
      <c r="C55" s="169">
        <v>3687</v>
      </c>
      <c r="D55" s="83">
        <v>1791</v>
      </c>
      <c r="E55" s="164">
        <v>5661</v>
      </c>
      <c r="F55" s="173">
        <v>6930</v>
      </c>
      <c r="G55" s="174">
        <v>6930</v>
      </c>
      <c r="H55" s="172"/>
      <c r="S55" s="182">
        <v>54</v>
      </c>
      <c r="T55" s="183">
        <v>17280</v>
      </c>
      <c r="U55" s="177">
        <v>1037</v>
      </c>
      <c r="V55" s="174">
        <v>1037</v>
      </c>
      <c r="W55" s="181"/>
    </row>
    <row r="56" spans="1:23">
      <c r="A56" s="264">
        <v>120900</v>
      </c>
      <c r="B56" s="158">
        <v>1054</v>
      </c>
      <c r="C56" s="169">
        <v>3687</v>
      </c>
      <c r="D56" s="83">
        <v>1875</v>
      </c>
      <c r="E56" s="164">
        <v>5926</v>
      </c>
      <c r="F56" s="173">
        <v>7254</v>
      </c>
      <c r="G56" s="174">
        <v>7254</v>
      </c>
      <c r="H56" s="172"/>
      <c r="S56" s="182">
        <v>55</v>
      </c>
      <c r="T56" s="183">
        <v>16500</v>
      </c>
      <c r="U56" s="177">
        <v>990</v>
      </c>
      <c r="V56" s="174">
        <v>990</v>
      </c>
      <c r="W56" s="181"/>
    </row>
    <row r="57" spans="1:23">
      <c r="A57" s="264">
        <v>126300</v>
      </c>
      <c r="B57" s="158">
        <v>1054</v>
      </c>
      <c r="C57" s="169">
        <v>3687</v>
      </c>
      <c r="D57" s="83">
        <v>1959</v>
      </c>
      <c r="E57" s="164">
        <v>6190</v>
      </c>
      <c r="F57" s="173">
        <v>7578</v>
      </c>
      <c r="G57" s="174">
        <v>7578</v>
      </c>
      <c r="H57" s="172"/>
      <c r="S57" s="182">
        <v>56</v>
      </c>
      <c r="T57" s="183">
        <v>15840</v>
      </c>
      <c r="U57" s="177">
        <v>950</v>
      </c>
      <c r="V57" s="174">
        <v>950</v>
      </c>
      <c r="W57" s="181"/>
    </row>
    <row r="58" spans="1:23">
      <c r="A58" s="264">
        <v>131700</v>
      </c>
      <c r="B58" s="158">
        <v>1054</v>
      </c>
      <c r="C58" s="169">
        <v>3687</v>
      </c>
      <c r="D58" s="83">
        <v>2043</v>
      </c>
      <c r="E58" s="164">
        <v>6455</v>
      </c>
      <c r="F58" s="173">
        <v>7902</v>
      </c>
      <c r="G58" s="174">
        <v>7902</v>
      </c>
      <c r="H58" s="172"/>
      <c r="S58" s="182">
        <v>57</v>
      </c>
      <c r="T58" s="183">
        <v>13500</v>
      </c>
      <c r="U58" s="177">
        <v>810</v>
      </c>
      <c r="V58" s="174">
        <v>810</v>
      </c>
      <c r="W58" s="181"/>
    </row>
    <row r="59" spans="1:23">
      <c r="A59" s="264">
        <v>137100</v>
      </c>
      <c r="B59" s="158">
        <v>1054</v>
      </c>
      <c r="C59" s="169">
        <v>3687</v>
      </c>
      <c r="D59" s="83">
        <v>2126</v>
      </c>
      <c r="E59" s="164">
        <v>6719</v>
      </c>
      <c r="F59" s="173">
        <v>8226</v>
      </c>
      <c r="G59" s="174">
        <v>8226</v>
      </c>
      <c r="H59" s="172"/>
      <c r="S59" s="182">
        <v>58</v>
      </c>
      <c r="T59" s="183">
        <v>12540</v>
      </c>
      <c r="U59" s="177">
        <v>752</v>
      </c>
      <c r="V59" s="174">
        <v>752</v>
      </c>
      <c r="W59" s="181"/>
    </row>
    <row r="60" spans="1:23">
      <c r="A60" s="264">
        <v>142500</v>
      </c>
      <c r="B60" s="158">
        <v>1054</v>
      </c>
      <c r="C60" s="169">
        <v>3687</v>
      </c>
      <c r="D60" s="83">
        <v>2210</v>
      </c>
      <c r="E60" s="164">
        <v>6984</v>
      </c>
      <c r="F60" s="173">
        <v>8550</v>
      </c>
      <c r="G60" s="174">
        <v>8550</v>
      </c>
      <c r="H60" s="172"/>
      <c r="S60" s="182">
        <v>59</v>
      </c>
      <c r="T60" s="183">
        <v>11100</v>
      </c>
      <c r="U60" s="177">
        <v>666</v>
      </c>
      <c r="V60" s="174">
        <v>666</v>
      </c>
      <c r="W60" s="181"/>
    </row>
    <row r="61" spans="1:23">
      <c r="A61" s="264">
        <v>147900</v>
      </c>
      <c r="B61" s="158">
        <v>1054</v>
      </c>
      <c r="C61" s="169">
        <v>3687</v>
      </c>
      <c r="D61" s="83">
        <v>2294</v>
      </c>
      <c r="E61" s="164">
        <v>7249</v>
      </c>
      <c r="F61" s="173">
        <v>8874</v>
      </c>
      <c r="G61" s="174">
        <v>8874</v>
      </c>
      <c r="H61" s="172"/>
      <c r="S61" s="182">
        <v>60</v>
      </c>
      <c r="T61" s="183">
        <v>9900</v>
      </c>
      <c r="U61" s="177">
        <v>594</v>
      </c>
      <c r="V61" s="174">
        <v>594</v>
      </c>
      <c r="W61" s="181"/>
    </row>
    <row r="62" spans="1:23">
      <c r="A62" s="264">
        <v>150000</v>
      </c>
      <c r="B62" s="158">
        <v>1054</v>
      </c>
      <c r="C62" s="169">
        <v>3687</v>
      </c>
      <c r="D62" s="83">
        <v>2327</v>
      </c>
      <c r="E62" s="164">
        <v>7352</v>
      </c>
      <c r="F62" s="173">
        <v>9000</v>
      </c>
      <c r="G62" s="174">
        <v>9000</v>
      </c>
      <c r="H62" s="172"/>
      <c r="S62" s="182">
        <v>61</v>
      </c>
      <c r="T62" s="183">
        <v>8700</v>
      </c>
      <c r="U62" s="177">
        <v>522</v>
      </c>
      <c r="V62" s="174">
        <v>522</v>
      </c>
      <c r="W62" s="181"/>
    </row>
    <row r="63" spans="1:23">
      <c r="A63" s="264">
        <v>156400</v>
      </c>
      <c r="B63" s="158">
        <v>1054</v>
      </c>
      <c r="C63" s="169">
        <v>3687</v>
      </c>
      <c r="D63" s="83">
        <v>2426</v>
      </c>
      <c r="E63" s="164">
        <v>7665</v>
      </c>
      <c r="F63" s="173">
        <v>9000</v>
      </c>
      <c r="G63" s="174">
        <v>9000</v>
      </c>
      <c r="H63" s="172"/>
      <c r="S63" s="182">
        <v>62</v>
      </c>
      <c r="T63" s="183">
        <v>7500</v>
      </c>
      <c r="U63" s="177">
        <v>450</v>
      </c>
      <c r="V63" s="174">
        <v>450</v>
      </c>
    </row>
    <row r="64" spans="1:23">
      <c r="A64" s="264">
        <v>162800</v>
      </c>
      <c r="B64" s="158">
        <v>1054</v>
      </c>
      <c r="C64" s="169">
        <v>3687</v>
      </c>
      <c r="D64" s="83">
        <v>2525</v>
      </c>
      <c r="E64" s="164">
        <v>7979</v>
      </c>
      <c r="F64" s="173">
        <v>9000</v>
      </c>
      <c r="G64" s="174">
        <v>9000</v>
      </c>
      <c r="H64" s="172"/>
      <c r="S64" s="267">
        <v>63</v>
      </c>
      <c r="T64" s="183">
        <v>6000</v>
      </c>
      <c r="U64" s="177">
        <v>360</v>
      </c>
      <c r="V64" s="174">
        <v>360</v>
      </c>
    </row>
    <row r="65" spans="1:22">
      <c r="A65" s="264">
        <v>169200</v>
      </c>
      <c r="B65" s="158">
        <v>1054</v>
      </c>
      <c r="C65" s="169">
        <v>3687</v>
      </c>
      <c r="D65" s="83">
        <v>2624</v>
      </c>
      <c r="E65" s="164">
        <v>8293</v>
      </c>
      <c r="F65" s="173">
        <v>9000</v>
      </c>
      <c r="G65" s="174">
        <v>9000</v>
      </c>
      <c r="H65" s="172"/>
      <c r="S65" s="268">
        <v>64</v>
      </c>
      <c r="T65" s="183">
        <v>4500</v>
      </c>
      <c r="U65" s="177">
        <v>270</v>
      </c>
      <c r="V65" s="174">
        <v>270</v>
      </c>
    </row>
    <row r="66" spans="1:22">
      <c r="A66" s="264">
        <v>175600</v>
      </c>
      <c r="B66" s="158">
        <v>1054</v>
      </c>
      <c r="C66" s="169">
        <v>3687</v>
      </c>
      <c r="D66" s="83">
        <v>2724</v>
      </c>
      <c r="E66" s="164">
        <v>8606</v>
      </c>
      <c r="F66" s="173">
        <v>9000</v>
      </c>
      <c r="G66" s="174">
        <v>9000</v>
      </c>
      <c r="H66" s="172"/>
      <c r="S66" s="268">
        <v>65</v>
      </c>
      <c r="T66" s="183">
        <v>3000</v>
      </c>
      <c r="U66" s="177">
        <v>180</v>
      </c>
      <c r="V66" s="174">
        <v>180</v>
      </c>
    </row>
    <row r="67" spans="1:22" ht="16.8" thickBot="1">
      <c r="A67" s="264">
        <v>182000</v>
      </c>
      <c r="B67" s="158">
        <v>1054</v>
      </c>
      <c r="C67" s="169">
        <v>3687</v>
      </c>
      <c r="D67" s="83">
        <v>2823</v>
      </c>
      <c r="E67" s="164">
        <v>8920</v>
      </c>
      <c r="F67" s="173">
        <v>9000</v>
      </c>
      <c r="G67" s="174">
        <v>9000</v>
      </c>
      <c r="H67" s="172"/>
      <c r="S67" s="269">
        <v>66</v>
      </c>
      <c r="T67" s="184">
        <v>1500</v>
      </c>
      <c r="U67" s="185">
        <v>90</v>
      </c>
      <c r="V67" s="176">
        <v>90</v>
      </c>
    </row>
    <row r="68" spans="1:22" ht="16.8" thickBot="1">
      <c r="A68" s="265"/>
      <c r="B68" s="158"/>
      <c r="C68" s="169"/>
      <c r="D68" s="165"/>
      <c r="E68" s="166"/>
      <c r="F68" s="175"/>
      <c r="G68" s="176"/>
      <c r="H68" s="172"/>
    </row>
  </sheetData>
  <sheetProtection password="CF7A" sheet="1" objects="1" scenarios="1" selectLockedCells="1" selectUnlockedCells="1"/>
  <phoneticPr fontId="2" type="noConversion"/>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4"/>
  <sheetViews>
    <sheetView zoomScale="98" zoomScaleNormal="98" workbookViewId="0">
      <selection activeCell="D38" sqref="D38:E38"/>
    </sheetView>
  </sheetViews>
  <sheetFormatPr defaultRowHeight="16.2"/>
  <cols>
    <col min="1" max="1" width="8.88671875" style="27" customWidth="1"/>
    <col min="2" max="28" width="6.6640625" style="27" customWidth="1"/>
    <col min="29" max="29" width="6.109375" style="27" customWidth="1"/>
    <col min="30" max="30" width="3.21875" style="27" customWidth="1"/>
    <col min="31" max="31" width="12" style="27" bestFit="1" customWidth="1"/>
    <col min="32" max="256" width="9" style="27"/>
    <col min="257" max="257" width="8.88671875" style="27" customWidth="1"/>
    <col min="258" max="284" width="6.6640625" style="27" customWidth="1"/>
    <col min="285" max="285" width="6.109375" style="27" customWidth="1"/>
    <col min="286" max="286" width="3.21875" style="27" customWidth="1"/>
    <col min="287" max="287" width="12" style="27" bestFit="1" customWidth="1"/>
    <col min="288" max="512" width="9" style="27"/>
    <col min="513" max="513" width="8.88671875" style="27" customWidth="1"/>
    <col min="514" max="540" width="6.6640625" style="27" customWidth="1"/>
    <col min="541" max="541" width="6.109375" style="27" customWidth="1"/>
    <col min="542" max="542" width="3.21875" style="27" customWidth="1"/>
    <col min="543" max="543" width="12" style="27" bestFit="1" customWidth="1"/>
    <col min="544" max="768" width="9" style="27"/>
    <col min="769" max="769" width="8.88671875" style="27" customWidth="1"/>
    <col min="770" max="796" width="6.6640625" style="27" customWidth="1"/>
    <col min="797" max="797" width="6.109375" style="27" customWidth="1"/>
    <col min="798" max="798" width="3.21875" style="27" customWidth="1"/>
    <col min="799" max="799" width="12" style="27" bestFit="1" customWidth="1"/>
    <col min="800" max="1024" width="9" style="27"/>
    <col min="1025" max="1025" width="8.88671875" style="27" customWidth="1"/>
    <col min="1026" max="1052" width="6.6640625" style="27" customWidth="1"/>
    <col min="1053" max="1053" width="6.109375" style="27" customWidth="1"/>
    <col min="1054" max="1054" width="3.21875" style="27" customWidth="1"/>
    <col min="1055" max="1055" width="12" style="27" bestFit="1" customWidth="1"/>
    <col min="1056" max="1280" width="9" style="27"/>
    <col min="1281" max="1281" width="8.88671875" style="27" customWidth="1"/>
    <col min="1282" max="1308" width="6.6640625" style="27" customWidth="1"/>
    <col min="1309" max="1309" width="6.109375" style="27" customWidth="1"/>
    <col min="1310" max="1310" width="3.21875" style="27" customWidth="1"/>
    <col min="1311" max="1311" width="12" style="27" bestFit="1" customWidth="1"/>
    <col min="1312" max="1536" width="9" style="27"/>
    <col min="1537" max="1537" width="8.88671875" style="27" customWidth="1"/>
    <col min="1538" max="1564" width="6.6640625" style="27" customWidth="1"/>
    <col min="1565" max="1565" width="6.109375" style="27" customWidth="1"/>
    <col min="1566" max="1566" width="3.21875" style="27" customWidth="1"/>
    <col min="1567" max="1567" width="12" style="27" bestFit="1" customWidth="1"/>
    <col min="1568" max="1792" width="9" style="27"/>
    <col min="1793" max="1793" width="8.88671875" style="27" customWidth="1"/>
    <col min="1794" max="1820" width="6.6640625" style="27" customWidth="1"/>
    <col min="1821" max="1821" width="6.109375" style="27" customWidth="1"/>
    <col min="1822" max="1822" width="3.21875" style="27" customWidth="1"/>
    <col min="1823" max="1823" width="12" style="27" bestFit="1" customWidth="1"/>
    <col min="1824" max="2048" width="9" style="27"/>
    <col min="2049" max="2049" width="8.88671875" style="27" customWidth="1"/>
    <col min="2050" max="2076" width="6.6640625" style="27" customWidth="1"/>
    <col min="2077" max="2077" width="6.109375" style="27" customWidth="1"/>
    <col min="2078" max="2078" width="3.21875" style="27" customWidth="1"/>
    <col min="2079" max="2079" width="12" style="27" bestFit="1" customWidth="1"/>
    <col min="2080" max="2304" width="9" style="27"/>
    <col min="2305" max="2305" width="8.88671875" style="27" customWidth="1"/>
    <col min="2306" max="2332" width="6.6640625" style="27" customWidth="1"/>
    <col min="2333" max="2333" width="6.109375" style="27" customWidth="1"/>
    <col min="2334" max="2334" width="3.21875" style="27" customWidth="1"/>
    <col min="2335" max="2335" width="12" style="27" bestFit="1" customWidth="1"/>
    <col min="2336" max="2560" width="9" style="27"/>
    <col min="2561" max="2561" width="8.88671875" style="27" customWidth="1"/>
    <col min="2562" max="2588" width="6.6640625" style="27" customWidth="1"/>
    <col min="2589" max="2589" width="6.109375" style="27" customWidth="1"/>
    <col min="2590" max="2590" width="3.21875" style="27" customWidth="1"/>
    <col min="2591" max="2591" width="12" style="27" bestFit="1" customWidth="1"/>
    <col min="2592" max="2816" width="9" style="27"/>
    <col min="2817" max="2817" width="8.88671875" style="27" customWidth="1"/>
    <col min="2818" max="2844" width="6.6640625" style="27" customWidth="1"/>
    <col min="2845" max="2845" width="6.109375" style="27" customWidth="1"/>
    <col min="2846" max="2846" width="3.21875" style="27" customWidth="1"/>
    <col min="2847" max="2847" width="12" style="27" bestFit="1" customWidth="1"/>
    <col min="2848" max="3072" width="9" style="27"/>
    <col min="3073" max="3073" width="8.88671875" style="27" customWidth="1"/>
    <col min="3074" max="3100" width="6.6640625" style="27" customWidth="1"/>
    <col min="3101" max="3101" width="6.109375" style="27" customWidth="1"/>
    <col min="3102" max="3102" width="3.21875" style="27" customWidth="1"/>
    <col min="3103" max="3103" width="12" style="27" bestFit="1" customWidth="1"/>
    <col min="3104" max="3328" width="9" style="27"/>
    <col min="3329" max="3329" width="8.88671875" style="27" customWidth="1"/>
    <col min="3330" max="3356" width="6.6640625" style="27" customWidth="1"/>
    <col min="3357" max="3357" width="6.109375" style="27" customWidth="1"/>
    <col min="3358" max="3358" width="3.21875" style="27" customWidth="1"/>
    <col min="3359" max="3359" width="12" style="27" bestFit="1" customWidth="1"/>
    <col min="3360" max="3584" width="9" style="27"/>
    <col min="3585" max="3585" width="8.88671875" style="27" customWidth="1"/>
    <col min="3586" max="3612" width="6.6640625" style="27" customWidth="1"/>
    <col min="3613" max="3613" width="6.109375" style="27" customWidth="1"/>
    <col min="3614" max="3614" width="3.21875" style="27" customWidth="1"/>
    <col min="3615" max="3615" width="12" style="27" bestFit="1" customWidth="1"/>
    <col min="3616" max="3840" width="9" style="27"/>
    <col min="3841" max="3841" width="8.88671875" style="27" customWidth="1"/>
    <col min="3842" max="3868" width="6.6640625" style="27" customWidth="1"/>
    <col min="3869" max="3869" width="6.109375" style="27" customWidth="1"/>
    <col min="3870" max="3870" width="3.21875" style="27" customWidth="1"/>
    <col min="3871" max="3871" width="12" style="27" bestFit="1" customWidth="1"/>
    <col min="3872" max="4096" width="9" style="27"/>
    <col min="4097" max="4097" width="8.88671875" style="27" customWidth="1"/>
    <col min="4098" max="4124" width="6.6640625" style="27" customWidth="1"/>
    <col min="4125" max="4125" width="6.109375" style="27" customWidth="1"/>
    <col min="4126" max="4126" width="3.21875" style="27" customWidth="1"/>
    <col min="4127" max="4127" width="12" style="27" bestFit="1" customWidth="1"/>
    <col min="4128" max="4352" width="9" style="27"/>
    <col min="4353" max="4353" width="8.88671875" style="27" customWidth="1"/>
    <col min="4354" max="4380" width="6.6640625" style="27" customWidth="1"/>
    <col min="4381" max="4381" width="6.109375" style="27" customWidth="1"/>
    <col min="4382" max="4382" width="3.21875" style="27" customWidth="1"/>
    <col min="4383" max="4383" width="12" style="27" bestFit="1" customWidth="1"/>
    <col min="4384" max="4608" width="9" style="27"/>
    <col min="4609" max="4609" width="8.88671875" style="27" customWidth="1"/>
    <col min="4610" max="4636" width="6.6640625" style="27" customWidth="1"/>
    <col min="4637" max="4637" width="6.109375" style="27" customWidth="1"/>
    <col min="4638" max="4638" width="3.21875" style="27" customWidth="1"/>
    <col min="4639" max="4639" width="12" style="27" bestFit="1" customWidth="1"/>
    <col min="4640" max="4864" width="9" style="27"/>
    <col min="4865" max="4865" width="8.88671875" style="27" customWidth="1"/>
    <col min="4866" max="4892" width="6.6640625" style="27" customWidth="1"/>
    <col min="4893" max="4893" width="6.109375" style="27" customWidth="1"/>
    <col min="4894" max="4894" width="3.21875" style="27" customWidth="1"/>
    <col min="4895" max="4895" width="12" style="27" bestFit="1" customWidth="1"/>
    <col min="4896" max="5120" width="9" style="27"/>
    <col min="5121" max="5121" width="8.88671875" style="27" customWidth="1"/>
    <col min="5122" max="5148" width="6.6640625" style="27" customWidth="1"/>
    <col min="5149" max="5149" width="6.109375" style="27" customWidth="1"/>
    <col min="5150" max="5150" width="3.21875" style="27" customWidth="1"/>
    <col min="5151" max="5151" width="12" style="27" bestFit="1" customWidth="1"/>
    <col min="5152" max="5376" width="9" style="27"/>
    <col min="5377" max="5377" width="8.88671875" style="27" customWidth="1"/>
    <col min="5378" max="5404" width="6.6640625" style="27" customWidth="1"/>
    <col min="5405" max="5405" width="6.109375" style="27" customWidth="1"/>
    <col min="5406" max="5406" width="3.21875" style="27" customWidth="1"/>
    <col min="5407" max="5407" width="12" style="27" bestFit="1" customWidth="1"/>
    <col min="5408" max="5632" width="9" style="27"/>
    <col min="5633" max="5633" width="8.88671875" style="27" customWidth="1"/>
    <col min="5634" max="5660" width="6.6640625" style="27" customWidth="1"/>
    <col min="5661" max="5661" width="6.109375" style="27" customWidth="1"/>
    <col min="5662" max="5662" width="3.21875" style="27" customWidth="1"/>
    <col min="5663" max="5663" width="12" style="27" bestFit="1" customWidth="1"/>
    <col min="5664" max="5888" width="9" style="27"/>
    <col min="5889" max="5889" width="8.88671875" style="27" customWidth="1"/>
    <col min="5890" max="5916" width="6.6640625" style="27" customWidth="1"/>
    <col min="5917" max="5917" width="6.109375" style="27" customWidth="1"/>
    <col min="5918" max="5918" width="3.21875" style="27" customWidth="1"/>
    <col min="5919" max="5919" width="12" style="27" bestFit="1" customWidth="1"/>
    <col min="5920" max="6144" width="9" style="27"/>
    <col min="6145" max="6145" width="8.88671875" style="27" customWidth="1"/>
    <col min="6146" max="6172" width="6.6640625" style="27" customWidth="1"/>
    <col min="6173" max="6173" width="6.109375" style="27" customWidth="1"/>
    <col min="6174" max="6174" width="3.21875" style="27" customWidth="1"/>
    <col min="6175" max="6175" width="12" style="27" bestFit="1" customWidth="1"/>
    <col min="6176" max="6400" width="9" style="27"/>
    <col min="6401" max="6401" width="8.88671875" style="27" customWidth="1"/>
    <col min="6402" max="6428" width="6.6640625" style="27" customWidth="1"/>
    <col min="6429" max="6429" width="6.109375" style="27" customWidth="1"/>
    <col min="6430" max="6430" width="3.21875" style="27" customWidth="1"/>
    <col min="6431" max="6431" width="12" style="27" bestFit="1" customWidth="1"/>
    <col min="6432" max="6656" width="9" style="27"/>
    <col min="6657" max="6657" width="8.88671875" style="27" customWidth="1"/>
    <col min="6658" max="6684" width="6.6640625" style="27" customWidth="1"/>
    <col min="6685" max="6685" width="6.109375" style="27" customWidth="1"/>
    <col min="6686" max="6686" width="3.21875" style="27" customWidth="1"/>
    <col min="6687" max="6687" width="12" style="27" bestFit="1" customWidth="1"/>
    <col min="6688" max="6912" width="9" style="27"/>
    <col min="6913" max="6913" width="8.88671875" style="27" customWidth="1"/>
    <col min="6914" max="6940" width="6.6640625" style="27" customWidth="1"/>
    <col min="6941" max="6941" width="6.109375" style="27" customWidth="1"/>
    <col min="6942" max="6942" width="3.21875" style="27" customWidth="1"/>
    <col min="6943" max="6943" width="12" style="27" bestFit="1" customWidth="1"/>
    <col min="6944" max="7168" width="9" style="27"/>
    <col min="7169" max="7169" width="8.88671875" style="27" customWidth="1"/>
    <col min="7170" max="7196" width="6.6640625" style="27" customWidth="1"/>
    <col min="7197" max="7197" width="6.109375" style="27" customWidth="1"/>
    <col min="7198" max="7198" width="3.21875" style="27" customWidth="1"/>
    <col min="7199" max="7199" width="12" style="27" bestFit="1" customWidth="1"/>
    <col min="7200" max="7424" width="9" style="27"/>
    <col min="7425" max="7425" width="8.88671875" style="27" customWidth="1"/>
    <col min="7426" max="7452" width="6.6640625" style="27" customWidth="1"/>
    <col min="7453" max="7453" width="6.109375" style="27" customWidth="1"/>
    <col min="7454" max="7454" width="3.21875" style="27" customWidth="1"/>
    <col min="7455" max="7455" width="12" style="27" bestFit="1" customWidth="1"/>
    <col min="7456" max="7680" width="9" style="27"/>
    <col min="7681" max="7681" width="8.88671875" style="27" customWidth="1"/>
    <col min="7682" max="7708" width="6.6640625" style="27" customWidth="1"/>
    <col min="7709" max="7709" width="6.109375" style="27" customWidth="1"/>
    <col min="7710" max="7710" width="3.21875" style="27" customWidth="1"/>
    <col min="7711" max="7711" width="12" style="27" bestFit="1" customWidth="1"/>
    <col min="7712" max="7936" width="9" style="27"/>
    <col min="7937" max="7937" width="8.88671875" style="27" customWidth="1"/>
    <col min="7938" max="7964" width="6.6640625" style="27" customWidth="1"/>
    <col min="7965" max="7965" width="6.109375" style="27" customWidth="1"/>
    <col min="7966" max="7966" width="3.21875" style="27" customWidth="1"/>
    <col min="7967" max="7967" width="12" style="27" bestFit="1" customWidth="1"/>
    <col min="7968" max="8192" width="9" style="27"/>
    <col min="8193" max="8193" width="8.88671875" style="27" customWidth="1"/>
    <col min="8194" max="8220" width="6.6640625" style="27" customWidth="1"/>
    <col min="8221" max="8221" width="6.109375" style="27" customWidth="1"/>
    <col min="8222" max="8222" width="3.21875" style="27" customWidth="1"/>
    <col min="8223" max="8223" width="12" style="27" bestFit="1" customWidth="1"/>
    <col min="8224" max="8448" width="9" style="27"/>
    <col min="8449" max="8449" width="8.88671875" style="27" customWidth="1"/>
    <col min="8450" max="8476" width="6.6640625" style="27" customWidth="1"/>
    <col min="8477" max="8477" width="6.109375" style="27" customWidth="1"/>
    <col min="8478" max="8478" width="3.21875" style="27" customWidth="1"/>
    <col min="8479" max="8479" width="12" style="27" bestFit="1" customWidth="1"/>
    <col min="8480" max="8704" width="9" style="27"/>
    <col min="8705" max="8705" width="8.88671875" style="27" customWidth="1"/>
    <col min="8706" max="8732" width="6.6640625" style="27" customWidth="1"/>
    <col min="8733" max="8733" width="6.109375" style="27" customWidth="1"/>
    <col min="8734" max="8734" width="3.21875" style="27" customWidth="1"/>
    <col min="8735" max="8735" width="12" style="27" bestFit="1" customWidth="1"/>
    <col min="8736" max="8960" width="9" style="27"/>
    <col min="8961" max="8961" width="8.88671875" style="27" customWidth="1"/>
    <col min="8962" max="8988" width="6.6640625" style="27" customWidth="1"/>
    <col min="8989" max="8989" width="6.109375" style="27" customWidth="1"/>
    <col min="8990" max="8990" width="3.21875" style="27" customWidth="1"/>
    <col min="8991" max="8991" width="12" style="27" bestFit="1" customWidth="1"/>
    <col min="8992" max="9216" width="9" style="27"/>
    <col min="9217" max="9217" width="8.88671875" style="27" customWidth="1"/>
    <col min="9218" max="9244" width="6.6640625" style="27" customWidth="1"/>
    <col min="9245" max="9245" width="6.109375" style="27" customWidth="1"/>
    <col min="9246" max="9246" width="3.21875" style="27" customWidth="1"/>
    <col min="9247" max="9247" width="12" style="27" bestFit="1" customWidth="1"/>
    <col min="9248" max="9472" width="9" style="27"/>
    <col min="9473" max="9473" width="8.88671875" style="27" customWidth="1"/>
    <col min="9474" max="9500" width="6.6640625" style="27" customWidth="1"/>
    <col min="9501" max="9501" width="6.109375" style="27" customWidth="1"/>
    <col min="9502" max="9502" width="3.21875" style="27" customWidth="1"/>
    <col min="9503" max="9503" width="12" style="27" bestFit="1" customWidth="1"/>
    <col min="9504" max="9728" width="9" style="27"/>
    <col min="9729" max="9729" width="8.88671875" style="27" customWidth="1"/>
    <col min="9730" max="9756" width="6.6640625" style="27" customWidth="1"/>
    <col min="9757" max="9757" width="6.109375" style="27" customWidth="1"/>
    <col min="9758" max="9758" width="3.21875" style="27" customWidth="1"/>
    <col min="9759" max="9759" width="12" style="27" bestFit="1" customWidth="1"/>
    <col min="9760" max="9984" width="9" style="27"/>
    <col min="9985" max="9985" width="8.88671875" style="27" customWidth="1"/>
    <col min="9986" max="10012" width="6.6640625" style="27" customWidth="1"/>
    <col min="10013" max="10013" width="6.109375" style="27" customWidth="1"/>
    <col min="10014" max="10014" width="3.21875" style="27" customWidth="1"/>
    <col min="10015" max="10015" width="12" style="27" bestFit="1" customWidth="1"/>
    <col min="10016" max="10240" width="9" style="27"/>
    <col min="10241" max="10241" width="8.88671875" style="27" customWidth="1"/>
    <col min="10242" max="10268" width="6.6640625" style="27" customWidth="1"/>
    <col min="10269" max="10269" width="6.109375" style="27" customWidth="1"/>
    <col min="10270" max="10270" width="3.21875" style="27" customWidth="1"/>
    <col min="10271" max="10271" width="12" style="27" bestFit="1" customWidth="1"/>
    <col min="10272" max="10496" width="9" style="27"/>
    <col min="10497" max="10497" width="8.88671875" style="27" customWidth="1"/>
    <col min="10498" max="10524" width="6.6640625" style="27" customWidth="1"/>
    <col min="10525" max="10525" width="6.109375" style="27" customWidth="1"/>
    <col min="10526" max="10526" width="3.21875" style="27" customWidth="1"/>
    <col min="10527" max="10527" width="12" style="27" bestFit="1" customWidth="1"/>
    <col min="10528" max="10752" width="9" style="27"/>
    <col min="10753" max="10753" width="8.88671875" style="27" customWidth="1"/>
    <col min="10754" max="10780" width="6.6640625" style="27" customWidth="1"/>
    <col min="10781" max="10781" width="6.109375" style="27" customWidth="1"/>
    <col min="10782" max="10782" width="3.21875" style="27" customWidth="1"/>
    <col min="10783" max="10783" width="12" style="27" bestFit="1" customWidth="1"/>
    <col min="10784" max="11008" width="9" style="27"/>
    <col min="11009" max="11009" width="8.88671875" style="27" customWidth="1"/>
    <col min="11010" max="11036" width="6.6640625" style="27" customWidth="1"/>
    <col min="11037" max="11037" width="6.109375" style="27" customWidth="1"/>
    <col min="11038" max="11038" width="3.21875" style="27" customWidth="1"/>
    <col min="11039" max="11039" width="12" style="27" bestFit="1" customWidth="1"/>
    <col min="11040" max="11264" width="9" style="27"/>
    <col min="11265" max="11265" width="8.88671875" style="27" customWidth="1"/>
    <col min="11266" max="11292" width="6.6640625" style="27" customWidth="1"/>
    <col min="11293" max="11293" width="6.109375" style="27" customWidth="1"/>
    <col min="11294" max="11294" width="3.21875" style="27" customWidth="1"/>
    <col min="11295" max="11295" width="12" style="27" bestFit="1" customWidth="1"/>
    <col min="11296" max="11520" width="9" style="27"/>
    <col min="11521" max="11521" width="8.88671875" style="27" customWidth="1"/>
    <col min="11522" max="11548" width="6.6640625" style="27" customWidth="1"/>
    <col min="11549" max="11549" width="6.109375" style="27" customWidth="1"/>
    <col min="11550" max="11550" width="3.21875" style="27" customWidth="1"/>
    <col min="11551" max="11551" width="12" style="27" bestFit="1" customWidth="1"/>
    <col min="11552" max="11776" width="9" style="27"/>
    <col min="11777" max="11777" width="8.88671875" style="27" customWidth="1"/>
    <col min="11778" max="11804" width="6.6640625" style="27" customWidth="1"/>
    <col min="11805" max="11805" width="6.109375" style="27" customWidth="1"/>
    <col min="11806" max="11806" width="3.21875" style="27" customWidth="1"/>
    <col min="11807" max="11807" width="12" style="27" bestFit="1" customWidth="1"/>
    <col min="11808" max="12032" width="9" style="27"/>
    <col min="12033" max="12033" width="8.88671875" style="27" customWidth="1"/>
    <col min="12034" max="12060" width="6.6640625" style="27" customWidth="1"/>
    <col min="12061" max="12061" width="6.109375" style="27" customWidth="1"/>
    <col min="12062" max="12062" width="3.21875" style="27" customWidth="1"/>
    <col min="12063" max="12063" width="12" style="27" bestFit="1" customWidth="1"/>
    <col min="12064" max="12288" width="9" style="27"/>
    <col min="12289" max="12289" width="8.88671875" style="27" customWidth="1"/>
    <col min="12290" max="12316" width="6.6640625" style="27" customWidth="1"/>
    <col min="12317" max="12317" width="6.109375" style="27" customWidth="1"/>
    <col min="12318" max="12318" width="3.21875" style="27" customWidth="1"/>
    <col min="12319" max="12319" width="12" style="27" bestFit="1" customWidth="1"/>
    <col min="12320" max="12544" width="9" style="27"/>
    <col min="12545" max="12545" width="8.88671875" style="27" customWidth="1"/>
    <col min="12546" max="12572" width="6.6640625" style="27" customWidth="1"/>
    <col min="12573" max="12573" width="6.109375" style="27" customWidth="1"/>
    <col min="12574" max="12574" width="3.21875" style="27" customWidth="1"/>
    <col min="12575" max="12575" width="12" style="27" bestFit="1" customWidth="1"/>
    <col min="12576" max="12800" width="9" style="27"/>
    <col min="12801" max="12801" width="8.88671875" style="27" customWidth="1"/>
    <col min="12802" max="12828" width="6.6640625" style="27" customWidth="1"/>
    <col min="12829" max="12829" width="6.109375" style="27" customWidth="1"/>
    <col min="12830" max="12830" width="3.21875" style="27" customWidth="1"/>
    <col min="12831" max="12831" width="12" style="27" bestFit="1" customWidth="1"/>
    <col min="12832" max="13056" width="9" style="27"/>
    <col min="13057" max="13057" width="8.88671875" style="27" customWidth="1"/>
    <col min="13058" max="13084" width="6.6640625" style="27" customWidth="1"/>
    <col min="13085" max="13085" width="6.109375" style="27" customWidth="1"/>
    <col min="13086" max="13086" width="3.21875" style="27" customWidth="1"/>
    <col min="13087" max="13087" width="12" style="27" bestFit="1" customWidth="1"/>
    <col min="13088" max="13312" width="9" style="27"/>
    <col min="13313" max="13313" width="8.88671875" style="27" customWidth="1"/>
    <col min="13314" max="13340" width="6.6640625" style="27" customWidth="1"/>
    <col min="13341" max="13341" width="6.109375" style="27" customWidth="1"/>
    <col min="13342" max="13342" width="3.21875" style="27" customWidth="1"/>
    <col min="13343" max="13343" width="12" style="27" bestFit="1" customWidth="1"/>
    <col min="13344" max="13568" width="9" style="27"/>
    <col min="13569" max="13569" width="8.88671875" style="27" customWidth="1"/>
    <col min="13570" max="13596" width="6.6640625" style="27" customWidth="1"/>
    <col min="13597" max="13597" width="6.109375" style="27" customWidth="1"/>
    <col min="13598" max="13598" width="3.21875" style="27" customWidth="1"/>
    <col min="13599" max="13599" width="12" style="27" bestFit="1" customWidth="1"/>
    <col min="13600" max="13824" width="9" style="27"/>
    <col min="13825" max="13825" width="8.88671875" style="27" customWidth="1"/>
    <col min="13826" max="13852" width="6.6640625" style="27" customWidth="1"/>
    <col min="13853" max="13853" width="6.109375" style="27" customWidth="1"/>
    <col min="13854" max="13854" width="3.21875" style="27" customWidth="1"/>
    <col min="13855" max="13855" width="12" style="27" bestFit="1" customWidth="1"/>
    <col min="13856" max="14080" width="9" style="27"/>
    <col min="14081" max="14081" width="8.88671875" style="27" customWidth="1"/>
    <col min="14082" max="14108" width="6.6640625" style="27" customWidth="1"/>
    <col min="14109" max="14109" width="6.109375" style="27" customWidth="1"/>
    <col min="14110" max="14110" width="3.21875" style="27" customWidth="1"/>
    <col min="14111" max="14111" width="12" style="27" bestFit="1" customWidth="1"/>
    <col min="14112" max="14336" width="9" style="27"/>
    <col min="14337" max="14337" width="8.88671875" style="27" customWidth="1"/>
    <col min="14338" max="14364" width="6.6640625" style="27" customWidth="1"/>
    <col min="14365" max="14365" width="6.109375" style="27" customWidth="1"/>
    <col min="14366" max="14366" width="3.21875" style="27" customWidth="1"/>
    <col min="14367" max="14367" width="12" style="27" bestFit="1" customWidth="1"/>
    <col min="14368" max="14592" width="9" style="27"/>
    <col min="14593" max="14593" width="8.88671875" style="27" customWidth="1"/>
    <col min="14594" max="14620" width="6.6640625" style="27" customWidth="1"/>
    <col min="14621" max="14621" width="6.109375" style="27" customWidth="1"/>
    <col min="14622" max="14622" width="3.21875" style="27" customWidth="1"/>
    <col min="14623" max="14623" width="12" style="27" bestFit="1" customWidth="1"/>
    <col min="14624" max="14848" width="9" style="27"/>
    <col min="14849" max="14849" width="8.88671875" style="27" customWidth="1"/>
    <col min="14850" max="14876" width="6.6640625" style="27" customWidth="1"/>
    <col min="14877" max="14877" width="6.109375" style="27" customWidth="1"/>
    <col min="14878" max="14878" width="3.21875" style="27" customWidth="1"/>
    <col min="14879" max="14879" width="12" style="27" bestFit="1" customWidth="1"/>
    <col min="14880" max="15104" width="9" style="27"/>
    <col min="15105" max="15105" width="8.88671875" style="27" customWidth="1"/>
    <col min="15106" max="15132" width="6.6640625" style="27" customWidth="1"/>
    <col min="15133" max="15133" width="6.109375" style="27" customWidth="1"/>
    <col min="15134" max="15134" width="3.21875" style="27" customWidth="1"/>
    <col min="15135" max="15135" width="12" style="27" bestFit="1" customWidth="1"/>
    <col min="15136" max="15360" width="9" style="27"/>
    <col min="15361" max="15361" width="8.88671875" style="27" customWidth="1"/>
    <col min="15362" max="15388" width="6.6640625" style="27" customWidth="1"/>
    <col min="15389" max="15389" width="6.109375" style="27" customWidth="1"/>
    <col min="15390" max="15390" width="3.21875" style="27" customWidth="1"/>
    <col min="15391" max="15391" width="12" style="27" bestFit="1" customWidth="1"/>
    <col min="15392" max="15616" width="9" style="27"/>
    <col min="15617" max="15617" width="8.88671875" style="27" customWidth="1"/>
    <col min="15618" max="15644" width="6.6640625" style="27" customWidth="1"/>
    <col min="15645" max="15645" width="6.109375" style="27" customWidth="1"/>
    <col min="15646" max="15646" width="3.21875" style="27" customWidth="1"/>
    <col min="15647" max="15647" width="12" style="27" bestFit="1" customWidth="1"/>
    <col min="15648" max="15872" width="9" style="27"/>
    <col min="15873" max="15873" width="8.88671875" style="27" customWidth="1"/>
    <col min="15874" max="15900" width="6.6640625" style="27" customWidth="1"/>
    <col min="15901" max="15901" width="6.109375" style="27" customWidth="1"/>
    <col min="15902" max="15902" width="3.21875" style="27" customWidth="1"/>
    <col min="15903" max="15903" width="12" style="27" bestFit="1" customWidth="1"/>
    <col min="15904" max="16128" width="9" style="27"/>
    <col min="16129" max="16129" width="8.88671875" style="27" customWidth="1"/>
    <col min="16130" max="16156" width="6.6640625" style="27" customWidth="1"/>
    <col min="16157" max="16157" width="6.109375" style="27" customWidth="1"/>
    <col min="16158" max="16158" width="3.21875" style="27" customWidth="1"/>
    <col min="16159" max="16159" width="12" style="27" bestFit="1" customWidth="1"/>
    <col min="16160" max="16384" width="9" style="27"/>
  </cols>
  <sheetData>
    <row r="1" spans="1:32" s="63" customFormat="1" ht="20.25" customHeight="1">
      <c r="A1" s="376" t="s">
        <v>107</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E1" s="65" t="s">
        <v>51</v>
      </c>
      <c r="AF1" s="195">
        <v>0.105</v>
      </c>
    </row>
    <row r="2" spans="1:32" s="64" customFormat="1" ht="19.5" customHeight="1" thickBot="1">
      <c r="A2" s="377" t="s">
        <v>108</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E2" s="65" t="s">
        <v>93</v>
      </c>
      <c r="AF2" s="195">
        <v>0.01</v>
      </c>
    </row>
    <row r="3" spans="1:32" ht="12" customHeight="1">
      <c r="A3" s="378"/>
      <c r="B3" s="381" t="s">
        <v>109</v>
      </c>
      <c r="C3" s="382"/>
      <c r="D3" s="382"/>
      <c r="E3" s="382"/>
      <c r="F3" s="382"/>
      <c r="G3" s="382"/>
      <c r="H3" s="382"/>
      <c r="I3" s="382"/>
      <c r="J3" s="382"/>
      <c r="K3" s="382"/>
      <c r="L3" s="382"/>
      <c r="M3" s="382"/>
      <c r="N3" s="382"/>
      <c r="O3" s="382"/>
      <c r="P3" s="382"/>
      <c r="Q3" s="382"/>
      <c r="R3" s="382"/>
      <c r="S3" s="382"/>
      <c r="T3" s="382"/>
      <c r="U3" s="382"/>
      <c r="V3" s="382"/>
      <c r="W3" s="382"/>
      <c r="X3" s="382"/>
      <c r="Y3" s="383"/>
      <c r="Z3" s="367" t="s">
        <v>110</v>
      </c>
      <c r="AA3" s="367"/>
      <c r="AB3" s="367" t="s">
        <v>111</v>
      </c>
      <c r="AC3" s="368"/>
    </row>
    <row r="4" spans="1:32" ht="12" customHeight="1">
      <c r="A4" s="379"/>
      <c r="B4" s="369">
        <v>11100</v>
      </c>
      <c r="C4" s="369"/>
      <c r="D4" s="369">
        <v>12540</v>
      </c>
      <c r="E4" s="369"/>
      <c r="F4" s="369">
        <v>13500</v>
      </c>
      <c r="G4" s="369"/>
      <c r="H4" s="369">
        <v>15840</v>
      </c>
      <c r="I4" s="369"/>
      <c r="J4" s="360">
        <v>16500</v>
      </c>
      <c r="K4" s="361"/>
      <c r="L4" s="369">
        <v>17280</v>
      </c>
      <c r="M4" s="369"/>
      <c r="N4" s="369">
        <v>17880</v>
      </c>
      <c r="O4" s="369"/>
      <c r="P4" s="375">
        <v>19047</v>
      </c>
      <c r="Q4" s="375"/>
      <c r="R4" s="375">
        <v>20008</v>
      </c>
      <c r="S4" s="375"/>
      <c r="T4" s="369">
        <v>21009</v>
      </c>
      <c r="U4" s="369"/>
      <c r="V4" s="375">
        <v>22000</v>
      </c>
      <c r="W4" s="375"/>
      <c r="X4" s="369">
        <v>23100</v>
      </c>
      <c r="Y4" s="369"/>
      <c r="Z4" s="360">
        <v>24000</v>
      </c>
      <c r="AA4" s="361"/>
      <c r="AB4" s="360">
        <v>25200</v>
      </c>
      <c r="AC4" s="371"/>
    </row>
    <row r="5" spans="1:32" ht="12" customHeight="1">
      <c r="A5" s="380"/>
      <c r="B5" s="66" t="s">
        <v>92</v>
      </c>
      <c r="C5" s="66" t="s">
        <v>52</v>
      </c>
      <c r="D5" s="66" t="s">
        <v>92</v>
      </c>
      <c r="E5" s="66" t="s">
        <v>52</v>
      </c>
      <c r="F5" s="66" t="s">
        <v>92</v>
      </c>
      <c r="G5" s="66" t="s">
        <v>52</v>
      </c>
      <c r="H5" s="66" t="s">
        <v>92</v>
      </c>
      <c r="I5" s="66" t="s">
        <v>52</v>
      </c>
      <c r="J5" s="66" t="s">
        <v>92</v>
      </c>
      <c r="K5" s="66" t="s">
        <v>52</v>
      </c>
      <c r="L5" s="66" t="s">
        <v>92</v>
      </c>
      <c r="M5" s="66" t="s">
        <v>52</v>
      </c>
      <c r="N5" s="66" t="s">
        <v>92</v>
      </c>
      <c r="O5" s="66" t="s">
        <v>52</v>
      </c>
      <c r="P5" s="66" t="s">
        <v>92</v>
      </c>
      <c r="Q5" s="66" t="s">
        <v>52</v>
      </c>
      <c r="R5" s="66" t="s">
        <v>92</v>
      </c>
      <c r="S5" s="66" t="s">
        <v>52</v>
      </c>
      <c r="T5" s="66" t="s">
        <v>92</v>
      </c>
      <c r="U5" s="66" t="s">
        <v>52</v>
      </c>
      <c r="V5" s="66" t="s">
        <v>92</v>
      </c>
      <c r="W5" s="66" t="s">
        <v>52</v>
      </c>
      <c r="X5" s="66" t="s">
        <v>92</v>
      </c>
      <c r="Y5" s="66" t="s">
        <v>52</v>
      </c>
      <c r="Z5" s="66" t="s">
        <v>92</v>
      </c>
      <c r="AA5" s="66" t="s">
        <v>52</v>
      </c>
      <c r="AB5" s="67" t="s">
        <v>92</v>
      </c>
      <c r="AC5" s="68" t="s">
        <v>52</v>
      </c>
    </row>
    <row r="6" spans="1:32" s="73" customFormat="1" ht="11.1" customHeight="1">
      <c r="A6" s="69">
        <v>1</v>
      </c>
      <c r="B6" s="70">
        <f t="shared" ref="B6:B35" si="0">ROUND($B$4*$A6/30*$AF$1*20/100,0)+ROUND($B$4*$A6/30*$AF$2*20/100,0)</f>
        <v>9</v>
      </c>
      <c r="C6" s="70">
        <f t="shared" ref="C6:C35" si="1">ROUND($B$4*$A6/30*$AF$1*70/100,0)+ROUND($B$4*$A6/30*$AF$2*70/100,0)</f>
        <v>30</v>
      </c>
      <c r="D6" s="70">
        <f t="shared" ref="D6:D35" si="2">ROUND($D$4*$A6/30*$AF$1*20/100,0)+ROUND($D$4*$A6/30*$AF$2*20/100,0)</f>
        <v>10</v>
      </c>
      <c r="E6" s="70">
        <f t="shared" ref="E6:E35" si="3">ROUND($D$4*$A6/30*$AF$1*70/100,0)+ROUND($D$4*$A6/30*$AF$2*70/100,0)</f>
        <v>34</v>
      </c>
      <c r="F6" s="70">
        <f t="shared" ref="F6:F35" si="4">ROUND($F$4*$A6/30*$AF$1*20/100,0)+ROUND($F$4*$A6/30*$AF$2*20/100,0)</f>
        <v>10</v>
      </c>
      <c r="G6" s="70">
        <f t="shared" ref="G6:G35" si="5">ROUND($F$4*$A6/30*$AF$1*70/100,0)+ROUND($F$4*$A6/30*$AF$2*70/100,0)</f>
        <v>36</v>
      </c>
      <c r="H6" s="70">
        <f t="shared" ref="H6:H35" si="6">ROUND($H$4*$A6/30*$AF$1*20/100,0)+ROUND($H$4*$A6/30*$AF$2*20/100,0)</f>
        <v>12</v>
      </c>
      <c r="I6" s="70">
        <f t="shared" ref="I6:I35" si="7">ROUND($H$4*$A6/30*$AF$1*70/100,0)+ROUND($H$4*$A6/30*$AF$2*70/100,0)</f>
        <v>43</v>
      </c>
      <c r="J6" s="70">
        <f t="shared" ref="J6:J35" si="8">ROUND($J$4*$A6/30*$AF$1*20/100,0)+ROUND($J$4*$A6/30*$AF$2*20/100,0)</f>
        <v>13</v>
      </c>
      <c r="K6" s="70">
        <f t="shared" ref="K6:K35" si="9">ROUND($J$4*$A6/30*$AF$1*70/100,0)+ROUND($J$4*$A6/30*$AF$2*70/100,0)</f>
        <v>44</v>
      </c>
      <c r="L6" s="70">
        <f t="shared" ref="L6:L35" si="10">ROUND($L$4*$A6/30*$AF$1*20/100,0)+ROUND($L$4*$A6/30*$AF$2*20/100,0)</f>
        <v>13</v>
      </c>
      <c r="M6" s="70">
        <f t="shared" ref="M6:M35" si="11">ROUND($L$4*$A6/30*$AF$1*70/100,0)+ROUND($L$4*$A6/30*$AF$2*70/100,0)</f>
        <v>46</v>
      </c>
      <c r="N6" s="70">
        <f t="shared" ref="N6:N35" si="12">ROUND($N$4*$A6/30*$AF$1*20/100,0)+ROUND($N$4*$A6/30*$AF$2*20/100,0)</f>
        <v>14</v>
      </c>
      <c r="O6" s="70">
        <f t="shared" ref="O6:O35" si="13">ROUND($N$4*$A6/30*$AF$1*70/100,0)+ROUND($N$4*$A6/30*$AF$2*70/100,0)</f>
        <v>48</v>
      </c>
      <c r="P6" s="70">
        <f t="shared" ref="P6:P35" si="14">ROUND($P$4*$A6/30*$AF$1*20/100,0)+ROUND($P$4*$A6/30*$AF$2*20/100,0)</f>
        <v>14</v>
      </c>
      <c r="Q6" s="70">
        <f t="shared" ref="Q6:Q35" si="15">ROUND($P$4*$A6/30*$AF$1*70/100,0)+ROUND($P$4*$A6/30*$AF$2*70/100,0)</f>
        <v>51</v>
      </c>
      <c r="R6" s="70">
        <f t="shared" ref="R6:R35" si="16">ROUND($R$4*$A6/30*$AF$1*20/100,0)+ROUND($R$4*$A6/30*$AF$2*20/100,0)</f>
        <v>15</v>
      </c>
      <c r="S6" s="70">
        <f t="shared" ref="S6:S35" si="17">ROUND($R$4*$A6/30*$AF$1*70/100,0)+ROUND($R$4*$A6/30*$AF$2*70/100,0)</f>
        <v>54</v>
      </c>
      <c r="T6" s="70">
        <f t="shared" ref="T6:T35" si="18">ROUND($T$4*$A6/30*$AF$1*20/100,0)+ROUND($T$4*$A6/30*$AF$2*20/100,0)</f>
        <v>16</v>
      </c>
      <c r="U6" s="70">
        <f t="shared" ref="U6:U35" si="19">ROUND($T$4*$A6/30*$AF$1*70/100,0)+ROUND($T$4*$A6/30*$AF$2*70/100,0)</f>
        <v>56</v>
      </c>
      <c r="V6" s="70">
        <f t="shared" ref="V6:V35" si="20">ROUND($V$4*$A6/30*$AF$1*20/100,0)+ROUND($V$4*$A6/30*$AF$2*20/100,0)</f>
        <v>16</v>
      </c>
      <c r="W6" s="70">
        <f t="shared" ref="W6:W35" si="21">ROUND($V$4*$A6/30*$AF$1*70/100,0)+ROUND($V$4*$A6/30*$AF$2*70/100,0)</f>
        <v>59</v>
      </c>
      <c r="X6" s="70">
        <f t="shared" ref="X6:X35" si="22">ROUND($X$4*$A6/30*$AF$1*20/100,0)+ROUND($X$4*$A6/30*$AF$2*20/100,0)</f>
        <v>18</v>
      </c>
      <c r="Y6" s="70">
        <f t="shared" ref="Y6:Y35" si="23">ROUND($X$4*$A6/30*$AF$1*70/100,0)+ROUND($X$4*$A6/30*$AF$2*70/100,0)</f>
        <v>62</v>
      </c>
      <c r="Z6" s="70">
        <f t="shared" ref="Z6:Z35" si="24">ROUND($Z$4*$A6/30*$AF$1*20/100,0)+ROUND($Z$4*$A6/30*$AF$2*20/100,0)</f>
        <v>19</v>
      </c>
      <c r="AA6" s="70">
        <f t="shared" ref="AA6:AA35" si="25">ROUND($Z$4*$A6/30*$AF$1*70/100,0)+ROUND($Z$4*$A6/30*$AF$2*70/100,0)</f>
        <v>65</v>
      </c>
      <c r="AB6" s="71">
        <f t="shared" ref="AB6:AB35" si="26">ROUND($AB$4*$A6/30*$AF$1*20/100,0)+ROUND($AB$4*$A6/30*$AF$2*20/100,0)</f>
        <v>20</v>
      </c>
      <c r="AC6" s="72">
        <f t="shared" ref="AC6:AC35" si="27">ROUND($AB$4*$A6/30*$AF$1*70/100,0)+ROUND($AB$4*$A6/30*$AF$2*70/100,0)</f>
        <v>68</v>
      </c>
    </row>
    <row r="7" spans="1:32" s="73" customFormat="1" ht="11.1" customHeight="1">
      <c r="A7" s="69">
        <v>2</v>
      </c>
      <c r="B7" s="70">
        <f t="shared" si="0"/>
        <v>17</v>
      </c>
      <c r="C7" s="70">
        <f t="shared" si="1"/>
        <v>59</v>
      </c>
      <c r="D7" s="70">
        <f t="shared" si="2"/>
        <v>20</v>
      </c>
      <c r="E7" s="70">
        <f t="shared" si="3"/>
        <v>67</v>
      </c>
      <c r="F7" s="70">
        <f t="shared" si="4"/>
        <v>21</v>
      </c>
      <c r="G7" s="70">
        <f t="shared" si="5"/>
        <v>72</v>
      </c>
      <c r="H7" s="70">
        <f t="shared" si="6"/>
        <v>24</v>
      </c>
      <c r="I7" s="70">
        <f t="shared" si="7"/>
        <v>85</v>
      </c>
      <c r="J7" s="70">
        <f t="shared" si="8"/>
        <v>25</v>
      </c>
      <c r="K7" s="70">
        <f t="shared" si="9"/>
        <v>89</v>
      </c>
      <c r="L7" s="70">
        <f t="shared" si="10"/>
        <v>26</v>
      </c>
      <c r="M7" s="70">
        <f t="shared" si="11"/>
        <v>93</v>
      </c>
      <c r="N7" s="70">
        <f t="shared" si="12"/>
        <v>27</v>
      </c>
      <c r="O7" s="70">
        <f t="shared" si="13"/>
        <v>96</v>
      </c>
      <c r="P7" s="70">
        <f t="shared" si="14"/>
        <v>30</v>
      </c>
      <c r="Q7" s="70">
        <f t="shared" si="15"/>
        <v>102</v>
      </c>
      <c r="R7" s="70">
        <f t="shared" si="16"/>
        <v>31</v>
      </c>
      <c r="S7" s="70">
        <f t="shared" si="17"/>
        <v>107</v>
      </c>
      <c r="T7" s="70">
        <f t="shared" si="18"/>
        <v>32</v>
      </c>
      <c r="U7" s="70">
        <f t="shared" si="19"/>
        <v>113</v>
      </c>
      <c r="V7" s="70">
        <f t="shared" si="20"/>
        <v>34</v>
      </c>
      <c r="W7" s="70">
        <f t="shared" si="21"/>
        <v>118</v>
      </c>
      <c r="X7" s="70">
        <f t="shared" si="22"/>
        <v>35</v>
      </c>
      <c r="Y7" s="70">
        <f t="shared" si="23"/>
        <v>124</v>
      </c>
      <c r="Z7" s="70">
        <f t="shared" si="24"/>
        <v>37</v>
      </c>
      <c r="AA7" s="70">
        <f t="shared" si="25"/>
        <v>129</v>
      </c>
      <c r="AB7" s="71">
        <f t="shared" si="26"/>
        <v>38</v>
      </c>
      <c r="AC7" s="72">
        <f t="shared" si="27"/>
        <v>135</v>
      </c>
    </row>
    <row r="8" spans="1:32" s="73" customFormat="1" ht="11.1" customHeight="1">
      <c r="A8" s="69">
        <v>3</v>
      </c>
      <c r="B8" s="70">
        <f t="shared" si="0"/>
        <v>25</v>
      </c>
      <c r="C8" s="70">
        <f t="shared" si="1"/>
        <v>90</v>
      </c>
      <c r="D8" s="70">
        <f t="shared" si="2"/>
        <v>29</v>
      </c>
      <c r="E8" s="70">
        <f t="shared" si="3"/>
        <v>101</v>
      </c>
      <c r="F8" s="70">
        <f t="shared" si="4"/>
        <v>31</v>
      </c>
      <c r="G8" s="70">
        <f t="shared" si="5"/>
        <v>108</v>
      </c>
      <c r="H8" s="70">
        <f t="shared" si="6"/>
        <v>36</v>
      </c>
      <c r="I8" s="70">
        <f t="shared" si="7"/>
        <v>127</v>
      </c>
      <c r="J8" s="70">
        <f t="shared" si="8"/>
        <v>38</v>
      </c>
      <c r="K8" s="70">
        <f t="shared" si="9"/>
        <v>133</v>
      </c>
      <c r="L8" s="70">
        <f t="shared" si="10"/>
        <v>39</v>
      </c>
      <c r="M8" s="70">
        <f t="shared" si="11"/>
        <v>139</v>
      </c>
      <c r="N8" s="70">
        <f t="shared" si="12"/>
        <v>42</v>
      </c>
      <c r="O8" s="70">
        <f t="shared" si="13"/>
        <v>144</v>
      </c>
      <c r="P8" s="70">
        <f t="shared" si="14"/>
        <v>44</v>
      </c>
      <c r="Q8" s="70">
        <f t="shared" si="15"/>
        <v>153</v>
      </c>
      <c r="R8" s="70">
        <f t="shared" si="16"/>
        <v>46</v>
      </c>
      <c r="S8" s="70">
        <f t="shared" si="17"/>
        <v>161</v>
      </c>
      <c r="T8" s="70">
        <f t="shared" si="18"/>
        <v>48</v>
      </c>
      <c r="U8" s="70">
        <f t="shared" si="19"/>
        <v>169</v>
      </c>
      <c r="V8" s="70">
        <f t="shared" si="20"/>
        <v>50</v>
      </c>
      <c r="W8" s="70">
        <f t="shared" si="21"/>
        <v>177</v>
      </c>
      <c r="X8" s="70">
        <f t="shared" si="22"/>
        <v>54</v>
      </c>
      <c r="Y8" s="70">
        <f t="shared" si="23"/>
        <v>186</v>
      </c>
      <c r="Z8" s="70">
        <f t="shared" si="24"/>
        <v>55</v>
      </c>
      <c r="AA8" s="70">
        <f t="shared" si="25"/>
        <v>193</v>
      </c>
      <c r="AB8" s="71">
        <f t="shared" si="26"/>
        <v>58</v>
      </c>
      <c r="AC8" s="72">
        <f t="shared" si="27"/>
        <v>203</v>
      </c>
    </row>
    <row r="9" spans="1:32" s="73" customFormat="1" ht="11.1" customHeight="1">
      <c r="A9" s="69">
        <v>4</v>
      </c>
      <c r="B9" s="70">
        <f t="shared" si="0"/>
        <v>34</v>
      </c>
      <c r="C9" s="70">
        <f t="shared" si="1"/>
        <v>119</v>
      </c>
      <c r="D9" s="70">
        <f t="shared" si="2"/>
        <v>38</v>
      </c>
      <c r="E9" s="70">
        <f t="shared" si="3"/>
        <v>135</v>
      </c>
      <c r="F9" s="70">
        <f t="shared" si="4"/>
        <v>42</v>
      </c>
      <c r="G9" s="70">
        <f t="shared" si="5"/>
        <v>145</v>
      </c>
      <c r="H9" s="70">
        <f t="shared" si="6"/>
        <v>48</v>
      </c>
      <c r="I9" s="70">
        <f t="shared" si="7"/>
        <v>170</v>
      </c>
      <c r="J9" s="70">
        <f t="shared" si="8"/>
        <v>50</v>
      </c>
      <c r="K9" s="70">
        <f t="shared" si="9"/>
        <v>177</v>
      </c>
      <c r="L9" s="70">
        <f t="shared" si="10"/>
        <v>53</v>
      </c>
      <c r="M9" s="70">
        <f t="shared" si="11"/>
        <v>185</v>
      </c>
      <c r="N9" s="70">
        <f t="shared" si="12"/>
        <v>55</v>
      </c>
      <c r="O9" s="70">
        <f t="shared" si="13"/>
        <v>192</v>
      </c>
      <c r="P9" s="70">
        <f t="shared" si="14"/>
        <v>58</v>
      </c>
      <c r="Q9" s="70">
        <f t="shared" si="15"/>
        <v>205</v>
      </c>
      <c r="R9" s="70">
        <f t="shared" si="16"/>
        <v>61</v>
      </c>
      <c r="S9" s="70">
        <f t="shared" si="17"/>
        <v>215</v>
      </c>
      <c r="T9" s="70">
        <f t="shared" si="18"/>
        <v>65</v>
      </c>
      <c r="U9" s="70">
        <f t="shared" si="19"/>
        <v>226</v>
      </c>
      <c r="V9" s="70">
        <f t="shared" si="20"/>
        <v>68</v>
      </c>
      <c r="W9" s="70">
        <f t="shared" si="21"/>
        <v>237</v>
      </c>
      <c r="X9" s="70">
        <f t="shared" si="22"/>
        <v>71</v>
      </c>
      <c r="Y9" s="70">
        <f t="shared" si="23"/>
        <v>248</v>
      </c>
      <c r="Z9" s="70">
        <f t="shared" si="24"/>
        <v>73</v>
      </c>
      <c r="AA9" s="70">
        <f t="shared" si="25"/>
        <v>257</v>
      </c>
      <c r="AB9" s="71">
        <f t="shared" si="26"/>
        <v>78</v>
      </c>
      <c r="AC9" s="72">
        <f t="shared" si="27"/>
        <v>271</v>
      </c>
    </row>
    <row r="10" spans="1:32" s="73" customFormat="1" ht="11.1" customHeight="1">
      <c r="A10" s="69">
        <v>5</v>
      </c>
      <c r="B10" s="70">
        <f t="shared" si="0"/>
        <v>43</v>
      </c>
      <c r="C10" s="70">
        <f t="shared" si="1"/>
        <v>149</v>
      </c>
      <c r="D10" s="70">
        <f t="shared" si="2"/>
        <v>48</v>
      </c>
      <c r="E10" s="70">
        <f t="shared" si="3"/>
        <v>169</v>
      </c>
      <c r="F10" s="70">
        <f t="shared" si="4"/>
        <v>52</v>
      </c>
      <c r="G10" s="70">
        <f t="shared" si="5"/>
        <v>181</v>
      </c>
      <c r="H10" s="70">
        <f t="shared" si="6"/>
        <v>60</v>
      </c>
      <c r="I10" s="70">
        <f t="shared" si="7"/>
        <v>212</v>
      </c>
      <c r="J10" s="70">
        <f t="shared" si="8"/>
        <v>64</v>
      </c>
      <c r="K10" s="70">
        <f t="shared" si="9"/>
        <v>221</v>
      </c>
      <c r="L10" s="70">
        <f t="shared" si="10"/>
        <v>66</v>
      </c>
      <c r="M10" s="70">
        <f t="shared" si="11"/>
        <v>232</v>
      </c>
      <c r="N10" s="70">
        <f t="shared" si="12"/>
        <v>69</v>
      </c>
      <c r="O10" s="70">
        <f t="shared" si="13"/>
        <v>240</v>
      </c>
      <c r="P10" s="70">
        <f t="shared" si="14"/>
        <v>73</v>
      </c>
      <c r="Q10" s="70">
        <f t="shared" si="15"/>
        <v>255</v>
      </c>
      <c r="R10" s="70">
        <f t="shared" si="16"/>
        <v>77</v>
      </c>
      <c r="S10" s="70">
        <f t="shared" si="17"/>
        <v>268</v>
      </c>
      <c r="T10" s="70">
        <f t="shared" si="18"/>
        <v>81</v>
      </c>
      <c r="U10" s="70">
        <f t="shared" si="19"/>
        <v>282</v>
      </c>
      <c r="V10" s="70">
        <f t="shared" si="20"/>
        <v>84</v>
      </c>
      <c r="W10" s="70">
        <f t="shared" si="21"/>
        <v>296</v>
      </c>
      <c r="X10" s="70">
        <f t="shared" si="22"/>
        <v>89</v>
      </c>
      <c r="Y10" s="70">
        <f t="shared" si="23"/>
        <v>310</v>
      </c>
      <c r="Z10" s="70">
        <f t="shared" si="24"/>
        <v>92</v>
      </c>
      <c r="AA10" s="70">
        <f t="shared" si="25"/>
        <v>322</v>
      </c>
      <c r="AB10" s="71">
        <f t="shared" si="26"/>
        <v>96</v>
      </c>
      <c r="AC10" s="72">
        <f t="shared" si="27"/>
        <v>338</v>
      </c>
    </row>
    <row r="11" spans="1:32" s="73" customFormat="1" ht="11.1" customHeight="1">
      <c r="A11" s="69">
        <v>6</v>
      </c>
      <c r="B11" s="70">
        <f t="shared" si="0"/>
        <v>51</v>
      </c>
      <c r="C11" s="70">
        <f t="shared" si="1"/>
        <v>179</v>
      </c>
      <c r="D11" s="70">
        <f t="shared" si="2"/>
        <v>58</v>
      </c>
      <c r="E11" s="70">
        <f t="shared" si="3"/>
        <v>202</v>
      </c>
      <c r="F11" s="70">
        <f t="shared" si="4"/>
        <v>62</v>
      </c>
      <c r="G11" s="70">
        <f t="shared" si="5"/>
        <v>217</v>
      </c>
      <c r="H11" s="70">
        <f t="shared" si="6"/>
        <v>73</v>
      </c>
      <c r="I11" s="70">
        <f t="shared" si="7"/>
        <v>255</v>
      </c>
      <c r="J11" s="70">
        <f t="shared" si="8"/>
        <v>76</v>
      </c>
      <c r="K11" s="70">
        <f t="shared" si="9"/>
        <v>266</v>
      </c>
      <c r="L11" s="70">
        <f t="shared" si="10"/>
        <v>80</v>
      </c>
      <c r="M11" s="70">
        <f t="shared" si="11"/>
        <v>278</v>
      </c>
      <c r="N11" s="70">
        <f t="shared" si="12"/>
        <v>82</v>
      </c>
      <c r="O11" s="70">
        <f t="shared" si="13"/>
        <v>288</v>
      </c>
      <c r="P11" s="70">
        <f t="shared" si="14"/>
        <v>88</v>
      </c>
      <c r="Q11" s="70">
        <f t="shared" si="15"/>
        <v>307</v>
      </c>
      <c r="R11" s="70">
        <f t="shared" si="16"/>
        <v>92</v>
      </c>
      <c r="S11" s="70">
        <f t="shared" si="17"/>
        <v>322</v>
      </c>
      <c r="T11" s="70">
        <f t="shared" si="18"/>
        <v>96</v>
      </c>
      <c r="U11" s="70">
        <f t="shared" si="19"/>
        <v>338</v>
      </c>
      <c r="V11" s="70">
        <f t="shared" si="20"/>
        <v>101</v>
      </c>
      <c r="W11" s="70">
        <f t="shared" si="21"/>
        <v>354</v>
      </c>
      <c r="X11" s="70">
        <f t="shared" si="22"/>
        <v>106</v>
      </c>
      <c r="Y11" s="70">
        <f t="shared" si="23"/>
        <v>372</v>
      </c>
      <c r="Z11" s="70">
        <f t="shared" si="24"/>
        <v>111</v>
      </c>
      <c r="AA11" s="70">
        <f t="shared" si="25"/>
        <v>387</v>
      </c>
      <c r="AB11" s="71">
        <f t="shared" si="26"/>
        <v>116</v>
      </c>
      <c r="AC11" s="72">
        <f t="shared" si="27"/>
        <v>405</v>
      </c>
    </row>
    <row r="12" spans="1:32" s="73" customFormat="1" ht="11.1" customHeight="1">
      <c r="A12" s="69">
        <v>7</v>
      </c>
      <c r="B12" s="70">
        <f t="shared" si="0"/>
        <v>59</v>
      </c>
      <c r="C12" s="70">
        <f t="shared" si="1"/>
        <v>208</v>
      </c>
      <c r="D12" s="70">
        <f t="shared" si="2"/>
        <v>67</v>
      </c>
      <c r="E12" s="70">
        <f t="shared" si="3"/>
        <v>235</v>
      </c>
      <c r="F12" s="70">
        <f t="shared" si="4"/>
        <v>72</v>
      </c>
      <c r="G12" s="70">
        <f t="shared" si="5"/>
        <v>254</v>
      </c>
      <c r="H12" s="70">
        <f t="shared" si="6"/>
        <v>85</v>
      </c>
      <c r="I12" s="70">
        <f t="shared" si="7"/>
        <v>298</v>
      </c>
      <c r="J12" s="70">
        <f t="shared" si="8"/>
        <v>89</v>
      </c>
      <c r="K12" s="70">
        <f t="shared" si="9"/>
        <v>310</v>
      </c>
      <c r="L12" s="70">
        <f t="shared" si="10"/>
        <v>93</v>
      </c>
      <c r="M12" s="70">
        <f t="shared" si="11"/>
        <v>324</v>
      </c>
      <c r="N12" s="70">
        <f t="shared" si="12"/>
        <v>96</v>
      </c>
      <c r="O12" s="70">
        <f t="shared" si="13"/>
        <v>336</v>
      </c>
      <c r="P12" s="70">
        <f t="shared" si="14"/>
        <v>102</v>
      </c>
      <c r="Q12" s="70">
        <f t="shared" si="15"/>
        <v>358</v>
      </c>
      <c r="R12" s="70">
        <f t="shared" si="16"/>
        <v>107</v>
      </c>
      <c r="S12" s="70">
        <f t="shared" si="17"/>
        <v>376</v>
      </c>
      <c r="T12" s="70">
        <f t="shared" si="18"/>
        <v>113</v>
      </c>
      <c r="U12" s="70">
        <f t="shared" si="19"/>
        <v>394</v>
      </c>
      <c r="V12" s="70">
        <f t="shared" si="20"/>
        <v>118</v>
      </c>
      <c r="W12" s="70">
        <f t="shared" si="21"/>
        <v>413</v>
      </c>
      <c r="X12" s="70">
        <f t="shared" si="22"/>
        <v>124</v>
      </c>
      <c r="Y12" s="70">
        <f t="shared" si="23"/>
        <v>434</v>
      </c>
      <c r="Z12" s="70">
        <f t="shared" si="24"/>
        <v>129</v>
      </c>
      <c r="AA12" s="70">
        <f t="shared" si="25"/>
        <v>451</v>
      </c>
      <c r="AB12" s="71">
        <f t="shared" si="26"/>
        <v>135</v>
      </c>
      <c r="AC12" s="72">
        <f t="shared" si="27"/>
        <v>473</v>
      </c>
    </row>
    <row r="13" spans="1:32" s="73" customFormat="1" ht="11.1" customHeight="1">
      <c r="A13" s="69">
        <v>8</v>
      </c>
      <c r="B13" s="70">
        <f t="shared" si="0"/>
        <v>68</v>
      </c>
      <c r="C13" s="70">
        <f t="shared" si="1"/>
        <v>239</v>
      </c>
      <c r="D13" s="70">
        <f t="shared" si="2"/>
        <v>77</v>
      </c>
      <c r="E13" s="70">
        <f t="shared" si="3"/>
        <v>269</v>
      </c>
      <c r="F13" s="70">
        <f t="shared" si="4"/>
        <v>83</v>
      </c>
      <c r="G13" s="70">
        <f t="shared" si="5"/>
        <v>290</v>
      </c>
      <c r="H13" s="70">
        <f t="shared" si="6"/>
        <v>97</v>
      </c>
      <c r="I13" s="70">
        <f t="shared" si="7"/>
        <v>340</v>
      </c>
      <c r="J13" s="70">
        <f t="shared" si="8"/>
        <v>101</v>
      </c>
      <c r="K13" s="70">
        <f t="shared" si="9"/>
        <v>354</v>
      </c>
      <c r="L13" s="70">
        <f t="shared" si="10"/>
        <v>106</v>
      </c>
      <c r="M13" s="70">
        <f t="shared" si="11"/>
        <v>371</v>
      </c>
      <c r="N13" s="70">
        <f t="shared" si="12"/>
        <v>110</v>
      </c>
      <c r="O13" s="70">
        <f t="shared" si="13"/>
        <v>383</v>
      </c>
      <c r="P13" s="70">
        <f t="shared" si="14"/>
        <v>117</v>
      </c>
      <c r="Q13" s="70">
        <f t="shared" si="15"/>
        <v>409</v>
      </c>
      <c r="R13" s="70">
        <f t="shared" si="16"/>
        <v>123</v>
      </c>
      <c r="S13" s="70">
        <f t="shared" si="17"/>
        <v>429</v>
      </c>
      <c r="T13" s="70">
        <f t="shared" si="18"/>
        <v>129</v>
      </c>
      <c r="U13" s="70">
        <f t="shared" si="19"/>
        <v>451</v>
      </c>
      <c r="V13" s="70">
        <f t="shared" si="20"/>
        <v>135</v>
      </c>
      <c r="W13" s="70">
        <f t="shared" si="21"/>
        <v>472</v>
      </c>
      <c r="X13" s="70">
        <f t="shared" si="22"/>
        <v>141</v>
      </c>
      <c r="Y13" s="70">
        <f t="shared" si="23"/>
        <v>496</v>
      </c>
      <c r="Z13" s="70">
        <f t="shared" si="24"/>
        <v>147</v>
      </c>
      <c r="AA13" s="70">
        <f t="shared" si="25"/>
        <v>515</v>
      </c>
      <c r="AB13" s="71">
        <f t="shared" si="26"/>
        <v>154</v>
      </c>
      <c r="AC13" s="72">
        <f t="shared" si="27"/>
        <v>541</v>
      </c>
    </row>
    <row r="14" spans="1:32" s="73" customFormat="1" ht="11.1" customHeight="1">
      <c r="A14" s="69">
        <v>9</v>
      </c>
      <c r="B14" s="70">
        <f t="shared" si="0"/>
        <v>77</v>
      </c>
      <c r="C14" s="70">
        <f t="shared" si="1"/>
        <v>268</v>
      </c>
      <c r="D14" s="70">
        <f t="shared" si="2"/>
        <v>87</v>
      </c>
      <c r="E14" s="70">
        <f t="shared" si="3"/>
        <v>303</v>
      </c>
      <c r="F14" s="70">
        <f t="shared" si="4"/>
        <v>93</v>
      </c>
      <c r="G14" s="70">
        <f t="shared" si="5"/>
        <v>326</v>
      </c>
      <c r="H14" s="70">
        <f t="shared" si="6"/>
        <v>110</v>
      </c>
      <c r="I14" s="70">
        <f t="shared" si="7"/>
        <v>382</v>
      </c>
      <c r="J14" s="70">
        <f t="shared" si="8"/>
        <v>114</v>
      </c>
      <c r="K14" s="70">
        <f t="shared" si="9"/>
        <v>399</v>
      </c>
      <c r="L14" s="70">
        <f t="shared" si="10"/>
        <v>119</v>
      </c>
      <c r="M14" s="70">
        <f t="shared" si="11"/>
        <v>417</v>
      </c>
      <c r="N14" s="70">
        <f t="shared" si="12"/>
        <v>124</v>
      </c>
      <c r="O14" s="70">
        <f t="shared" si="13"/>
        <v>432</v>
      </c>
      <c r="P14" s="70">
        <f t="shared" si="14"/>
        <v>131</v>
      </c>
      <c r="Q14" s="70">
        <f t="shared" si="15"/>
        <v>460</v>
      </c>
      <c r="R14" s="70">
        <f t="shared" si="16"/>
        <v>138</v>
      </c>
      <c r="S14" s="70">
        <f t="shared" si="17"/>
        <v>483</v>
      </c>
      <c r="T14" s="70">
        <f t="shared" si="18"/>
        <v>145</v>
      </c>
      <c r="U14" s="70">
        <f t="shared" si="19"/>
        <v>507</v>
      </c>
      <c r="V14" s="70">
        <f t="shared" si="20"/>
        <v>152</v>
      </c>
      <c r="W14" s="70">
        <f t="shared" si="21"/>
        <v>531</v>
      </c>
      <c r="X14" s="70">
        <f t="shared" si="22"/>
        <v>160</v>
      </c>
      <c r="Y14" s="70">
        <f t="shared" si="23"/>
        <v>558</v>
      </c>
      <c r="Z14" s="70">
        <f t="shared" si="24"/>
        <v>165</v>
      </c>
      <c r="AA14" s="70">
        <f t="shared" si="25"/>
        <v>579</v>
      </c>
      <c r="AB14" s="71">
        <f t="shared" si="26"/>
        <v>174</v>
      </c>
      <c r="AC14" s="72">
        <f t="shared" si="27"/>
        <v>609</v>
      </c>
    </row>
    <row r="15" spans="1:32" s="73" customFormat="1" ht="11.1" customHeight="1">
      <c r="A15" s="69">
        <v>10</v>
      </c>
      <c r="B15" s="70">
        <f t="shared" si="0"/>
        <v>85</v>
      </c>
      <c r="C15" s="70">
        <f t="shared" si="1"/>
        <v>298</v>
      </c>
      <c r="D15" s="70">
        <f t="shared" si="2"/>
        <v>96</v>
      </c>
      <c r="E15" s="70">
        <f t="shared" si="3"/>
        <v>336</v>
      </c>
      <c r="F15" s="70">
        <f t="shared" si="4"/>
        <v>104</v>
      </c>
      <c r="G15" s="70">
        <f t="shared" si="5"/>
        <v>363</v>
      </c>
      <c r="H15" s="70">
        <f t="shared" si="6"/>
        <v>122</v>
      </c>
      <c r="I15" s="70">
        <f t="shared" si="7"/>
        <v>425</v>
      </c>
      <c r="J15" s="70">
        <f t="shared" si="8"/>
        <v>127</v>
      </c>
      <c r="K15" s="70">
        <f t="shared" si="9"/>
        <v>443</v>
      </c>
      <c r="L15" s="70">
        <f t="shared" si="10"/>
        <v>133</v>
      </c>
      <c r="M15" s="70">
        <f t="shared" si="11"/>
        <v>463</v>
      </c>
      <c r="N15" s="70">
        <f t="shared" si="12"/>
        <v>137</v>
      </c>
      <c r="O15" s="70">
        <f t="shared" si="13"/>
        <v>480</v>
      </c>
      <c r="P15" s="70">
        <f t="shared" si="14"/>
        <v>146</v>
      </c>
      <c r="Q15" s="70">
        <f t="shared" si="15"/>
        <v>511</v>
      </c>
      <c r="R15" s="70">
        <f t="shared" si="16"/>
        <v>153</v>
      </c>
      <c r="S15" s="70">
        <f t="shared" si="17"/>
        <v>537</v>
      </c>
      <c r="T15" s="70">
        <f t="shared" si="18"/>
        <v>161</v>
      </c>
      <c r="U15" s="70">
        <f t="shared" si="19"/>
        <v>564</v>
      </c>
      <c r="V15" s="70">
        <f t="shared" si="20"/>
        <v>169</v>
      </c>
      <c r="W15" s="70">
        <f t="shared" si="21"/>
        <v>590</v>
      </c>
      <c r="X15" s="70">
        <f t="shared" si="22"/>
        <v>177</v>
      </c>
      <c r="Y15" s="70">
        <f t="shared" si="23"/>
        <v>620</v>
      </c>
      <c r="Z15" s="70">
        <f t="shared" si="24"/>
        <v>184</v>
      </c>
      <c r="AA15" s="70">
        <f t="shared" si="25"/>
        <v>644</v>
      </c>
      <c r="AB15" s="71">
        <f t="shared" si="26"/>
        <v>193</v>
      </c>
      <c r="AC15" s="72">
        <f t="shared" si="27"/>
        <v>676</v>
      </c>
    </row>
    <row r="16" spans="1:32" s="73" customFormat="1" ht="11.1" customHeight="1">
      <c r="A16" s="69">
        <v>11</v>
      </c>
      <c r="B16" s="70">
        <f t="shared" si="0"/>
        <v>93</v>
      </c>
      <c r="C16" s="70">
        <f t="shared" si="1"/>
        <v>327</v>
      </c>
      <c r="D16" s="70">
        <f t="shared" si="2"/>
        <v>106</v>
      </c>
      <c r="E16" s="70">
        <f t="shared" si="3"/>
        <v>370</v>
      </c>
      <c r="F16" s="70">
        <f t="shared" si="4"/>
        <v>114</v>
      </c>
      <c r="G16" s="70">
        <f t="shared" si="5"/>
        <v>399</v>
      </c>
      <c r="H16" s="70">
        <f t="shared" si="6"/>
        <v>134</v>
      </c>
      <c r="I16" s="70">
        <f t="shared" si="7"/>
        <v>468</v>
      </c>
      <c r="J16" s="70">
        <f t="shared" si="8"/>
        <v>139</v>
      </c>
      <c r="K16" s="70">
        <f t="shared" si="9"/>
        <v>487</v>
      </c>
      <c r="L16" s="70">
        <f t="shared" si="10"/>
        <v>146</v>
      </c>
      <c r="M16" s="70">
        <f t="shared" si="11"/>
        <v>510</v>
      </c>
      <c r="N16" s="70">
        <f t="shared" si="12"/>
        <v>151</v>
      </c>
      <c r="O16" s="70">
        <f t="shared" si="13"/>
        <v>528</v>
      </c>
      <c r="P16" s="70">
        <f t="shared" si="14"/>
        <v>161</v>
      </c>
      <c r="Q16" s="70">
        <f t="shared" si="15"/>
        <v>562</v>
      </c>
      <c r="R16" s="70">
        <f t="shared" si="16"/>
        <v>169</v>
      </c>
      <c r="S16" s="70">
        <f t="shared" si="17"/>
        <v>590</v>
      </c>
      <c r="T16" s="70">
        <f t="shared" si="18"/>
        <v>177</v>
      </c>
      <c r="U16" s="70">
        <f t="shared" si="19"/>
        <v>620</v>
      </c>
      <c r="V16" s="70">
        <f t="shared" si="20"/>
        <v>185</v>
      </c>
      <c r="W16" s="70">
        <f t="shared" si="21"/>
        <v>649</v>
      </c>
      <c r="X16" s="70">
        <f t="shared" si="22"/>
        <v>195</v>
      </c>
      <c r="Y16" s="70">
        <f t="shared" si="23"/>
        <v>682</v>
      </c>
      <c r="Z16" s="70">
        <f t="shared" si="24"/>
        <v>203</v>
      </c>
      <c r="AA16" s="70">
        <f t="shared" si="25"/>
        <v>709</v>
      </c>
      <c r="AB16" s="71">
        <f t="shared" si="26"/>
        <v>212</v>
      </c>
      <c r="AC16" s="72">
        <f t="shared" si="27"/>
        <v>744</v>
      </c>
    </row>
    <row r="17" spans="1:29" s="73" customFormat="1" ht="11.1" customHeight="1">
      <c r="A17" s="69">
        <v>12</v>
      </c>
      <c r="B17" s="70">
        <f t="shared" si="0"/>
        <v>102</v>
      </c>
      <c r="C17" s="70">
        <f t="shared" si="1"/>
        <v>357</v>
      </c>
      <c r="D17" s="70">
        <f t="shared" si="2"/>
        <v>115</v>
      </c>
      <c r="E17" s="70">
        <f t="shared" si="3"/>
        <v>404</v>
      </c>
      <c r="F17" s="70">
        <f t="shared" si="4"/>
        <v>124</v>
      </c>
      <c r="G17" s="70">
        <f t="shared" si="5"/>
        <v>435</v>
      </c>
      <c r="H17" s="70">
        <f t="shared" si="6"/>
        <v>146</v>
      </c>
      <c r="I17" s="70">
        <f t="shared" si="7"/>
        <v>510</v>
      </c>
      <c r="J17" s="70">
        <f t="shared" si="8"/>
        <v>152</v>
      </c>
      <c r="K17" s="70">
        <f t="shared" si="9"/>
        <v>531</v>
      </c>
      <c r="L17" s="70">
        <f t="shared" si="10"/>
        <v>159</v>
      </c>
      <c r="M17" s="70">
        <f t="shared" si="11"/>
        <v>556</v>
      </c>
      <c r="N17" s="70">
        <f t="shared" si="12"/>
        <v>164</v>
      </c>
      <c r="O17" s="70">
        <f t="shared" si="13"/>
        <v>576</v>
      </c>
      <c r="P17" s="70">
        <f t="shared" si="14"/>
        <v>175</v>
      </c>
      <c r="Q17" s="70">
        <f t="shared" si="15"/>
        <v>613</v>
      </c>
      <c r="R17" s="70">
        <f t="shared" si="16"/>
        <v>184</v>
      </c>
      <c r="S17" s="70">
        <f t="shared" si="17"/>
        <v>644</v>
      </c>
      <c r="T17" s="70">
        <f t="shared" si="18"/>
        <v>193</v>
      </c>
      <c r="U17" s="70">
        <f t="shared" si="19"/>
        <v>677</v>
      </c>
      <c r="V17" s="70">
        <f t="shared" si="20"/>
        <v>203</v>
      </c>
      <c r="W17" s="70">
        <f t="shared" si="21"/>
        <v>709</v>
      </c>
      <c r="X17" s="70">
        <f t="shared" si="22"/>
        <v>212</v>
      </c>
      <c r="Y17" s="70">
        <f t="shared" si="23"/>
        <v>744</v>
      </c>
      <c r="Z17" s="70">
        <f t="shared" si="24"/>
        <v>221</v>
      </c>
      <c r="AA17" s="70">
        <f t="shared" si="25"/>
        <v>773</v>
      </c>
      <c r="AB17" s="71">
        <f t="shared" si="26"/>
        <v>232</v>
      </c>
      <c r="AC17" s="72">
        <f t="shared" si="27"/>
        <v>812</v>
      </c>
    </row>
    <row r="18" spans="1:29" s="73" customFormat="1" ht="11.1" customHeight="1">
      <c r="A18" s="69">
        <v>13</v>
      </c>
      <c r="B18" s="70">
        <f t="shared" si="0"/>
        <v>111</v>
      </c>
      <c r="C18" s="70">
        <f t="shared" si="1"/>
        <v>388</v>
      </c>
      <c r="D18" s="70">
        <f t="shared" si="2"/>
        <v>125</v>
      </c>
      <c r="E18" s="70">
        <f t="shared" si="3"/>
        <v>437</v>
      </c>
      <c r="F18" s="70">
        <f t="shared" si="4"/>
        <v>135</v>
      </c>
      <c r="G18" s="70">
        <f t="shared" si="5"/>
        <v>471</v>
      </c>
      <c r="H18" s="70">
        <f t="shared" si="6"/>
        <v>158</v>
      </c>
      <c r="I18" s="70">
        <f t="shared" si="7"/>
        <v>553</v>
      </c>
      <c r="J18" s="70">
        <f t="shared" si="8"/>
        <v>164</v>
      </c>
      <c r="K18" s="70">
        <f t="shared" si="9"/>
        <v>576</v>
      </c>
      <c r="L18" s="70">
        <f t="shared" si="10"/>
        <v>172</v>
      </c>
      <c r="M18" s="70">
        <f t="shared" si="11"/>
        <v>602</v>
      </c>
      <c r="N18" s="70">
        <f t="shared" si="12"/>
        <v>178</v>
      </c>
      <c r="O18" s="70">
        <f t="shared" si="13"/>
        <v>623</v>
      </c>
      <c r="P18" s="70">
        <f t="shared" si="14"/>
        <v>190</v>
      </c>
      <c r="Q18" s="70">
        <f t="shared" si="15"/>
        <v>665</v>
      </c>
      <c r="R18" s="70">
        <f t="shared" si="16"/>
        <v>199</v>
      </c>
      <c r="S18" s="70">
        <f t="shared" si="17"/>
        <v>698</v>
      </c>
      <c r="T18" s="70">
        <f t="shared" si="18"/>
        <v>209</v>
      </c>
      <c r="U18" s="70">
        <f t="shared" si="19"/>
        <v>733</v>
      </c>
      <c r="V18" s="70">
        <f t="shared" si="20"/>
        <v>219</v>
      </c>
      <c r="W18" s="70">
        <f t="shared" si="21"/>
        <v>768</v>
      </c>
      <c r="X18" s="70">
        <f t="shared" si="22"/>
        <v>230</v>
      </c>
      <c r="Y18" s="70">
        <f t="shared" si="23"/>
        <v>806</v>
      </c>
      <c r="Z18" s="70">
        <f t="shared" si="24"/>
        <v>239</v>
      </c>
      <c r="AA18" s="70">
        <f t="shared" si="25"/>
        <v>837</v>
      </c>
      <c r="AB18" s="71">
        <f t="shared" si="26"/>
        <v>251</v>
      </c>
      <c r="AC18" s="72">
        <f t="shared" si="27"/>
        <v>879</v>
      </c>
    </row>
    <row r="19" spans="1:29" s="73" customFormat="1" ht="11.1" customHeight="1">
      <c r="A19" s="69">
        <v>14</v>
      </c>
      <c r="B19" s="70">
        <f t="shared" si="0"/>
        <v>119</v>
      </c>
      <c r="C19" s="70">
        <f t="shared" si="1"/>
        <v>417</v>
      </c>
      <c r="D19" s="70">
        <f t="shared" si="2"/>
        <v>135</v>
      </c>
      <c r="E19" s="70">
        <f t="shared" si="3"/>
        <v>471</v>
      </c>
      <c r="F19" s="70">
        <f t="shared" si="4"/>
        <v>145</v>
      </c>
      <c r="G19" s="70">
        <f t="shared" si="5"/>
        <v>507</v>
      </c>
      <c r="H19" s="70">
        <f t="shared" si="6"/>
        <v>170</v>
      </c>
      <c r="I19" s="70">
        <f t="shared" si="7"/>
        <v>595</v>
      </c>
      <c r="J19" s="70">
        <f t="shared" si="8"/>
        <v>177</v>
      </c>
      <c r="K19" s="70">
        <f t="shared" si="9"/>
        <v>620</v>
      </c>
      <c r="L19" s="70">
        <f t="shared" si="10"/>
        <v>185</v>
      </c>
      <c r="M19" s="70">
        <f t="shared" si="11"/>
        <v>649</v>
      </c>
      <c r="N19" s="70">
        <f t="shared" si="12"/>
        <v>192</v>
      </c>
      <c r="O19" s="70">
        <f t="shared" si="13"/>
        <v>671</v>
      </c>
      <c r="P19" s="70">
        <f t="shared" si="14"/>
        <v>205</v>
      </c>
      <c r="Q19" s="70">
        <f t="shared" si="15"/>
        <v>715</v>
      </c>
      <c r="R19" s="70">
        <f t="shared" si="16"/>
        <v>215</v>
      </c>
      <c r="S19" s="70">
        <f t="shared" si="17"/>
        <v>751</v>
      </c>
      <c r="T19" s="70">
        <f t="shared" si="18"/>
        <v>226</v>
      </c>
      <c r="U19" s="70">
        <f t="shared" si="19"/>
        <v>790</v>
      </c>
      <c r="V19" s="70">
        <f t="shared" si="20"/>
        <v>237</v>
      </c>
      <c r="W19" s="70">
        <f t="shared" si="21"/>
        <v>827</v>
      </c>
      <c r="X19" s="70">
        <f t="shared" si="22"/>
        <v>248</v>
      </c>
      <c r="Y19" s="70">
        <f t="shared" si="23"/>
        <v>867</v>
      </c>
      <c r="Z19" s="70">
        <f t="shared" si="24"/>
        <v>257</v>
      </c>
      <c r="AA19" s="70">
        <f t="shared" si="25"/>
        <v>901</v>
      </c>
      <c r="AB19" s="71">
        <f t="shared" si="26"/>
        <v>271</v>
      </c>
      <c r="AC19" s="72">
        <f t="shared" si="27"/>
        <v>946</v>
      </c>
    </row>
    <row r="20" spans="1:29" s="73" customFormat="1" ht="11.1" customHeight="1">
      <c r="A20" s="69">
        <v>15</v>
      </c>
      <c r="B20" s="70">
        <f t="shared" si="0"/>
        <v>128</v>
      </c>
      <c r="C20" s="70">
        <f t="shared" si="1"/>
        <v>447</v>
      </c>
      <c r="D20" s="70">
        <f t="shared" si="2"/>
        <v>145</v>
      </c>
      <c r="E20" s="70">
        <f t="shared" si="3"/>
        <v>505</v>
      </c>
      <c r="F20" s="70">
        <f t="shared" si="4"/>
        <v>156</v>
      </c>
      <c r="G20" s="70">
        <f t="shared" si="5"/>
        <v>543</v>
      </c>
      <c r="H20" s="70">
        <f t="shared" si="6"/>
        <v>182</v>
      </c>
      <c r="I20" s="70">
        <f t="shared" si="7"/>
        <v>637</v>
      </c>
      <c r="J20" s="70">
        <f t="shared" si="8"/>
        <v>190</v>
      </c>
      <c r="K20" s="70">
        <f t="shared" si="9"/>
        <v>664</v>
      </c>
      <c r="L20" s="70">
        <f t="shared" si="10"/>
        <v>198</v>
      </c>
      <c r="M20" s="70">
        <f t="shared" si="11"/>
        <v>695</v>
      </c>
      <c r="N20" s="70">
        <f t="shared" si="12"/>
        <v>206</v>
      </c>
      <c r="O20" s="70">
        <f t="shared" si="13"/>
        <v>720</v>
      </c>
      <c r="P20" s="70">
        <f t="shared" si="14"/>
        <v>219</v>
      </c>
      <c r="Q20" s="70">
        <f t="shared" si="15"/>
        <v>767</v>
      </c>
      <c r="R20" s="70">
        <f t="shared" si="16"/>
        <v>230</v>
      </c>
      <c r="S20" s="70">
        <f t="shared" si="17"/>
        <v>805</v>
      </c>
      <c r="T20" s="70">
        <f t="shared" si="18"/>
        <v>242</v>
      </c>
      <c r="U20" s="70">
        <f t="shared" si="19"/>
        <v>846</v>
      </c>
      <c r="V20" s="70">
        <f t="shared" si="20"/>
        <v>253</v>
      </c>
      <c r="W20" s="70">
        <f t="shared" si="21"/>
        <v>886</v>
      </c>
      <c r="X20" s="70">
        <f t="shared" si="22"/>
        <v>266</v>
      </c>
      <c r="Y20" s="70">
        <f t="shared" si="23"/>
        <v>930</v>
      </c>
      <c r="Z20" s="70">
        <f t="shared" si="24"/>
        <v>276</v>
      </c>
      <c r="AA20" s="70">
        <f t="shared" si="25"/>
        <v>966</v>
      </c>
      <c r="AB20" s="71">
        <f t="shared" si="26"/>
        <v>290</v>
      </c>
      <c r="AC20" s="72">
        <f t="shared" si="27"/>
        <v>1014</v>
      </c>
    </row>
    <row r="21" spans="1:29" s="73" customFormat="1" ht="11.1" customHeight="1">
      <c r="A21" s="69">
        <v>16</v>
      </c>
      <c r="B21" s="70">
        <f t="shared" si="0"/>
        <v>136</v>
      </c>
      <c r="C21" s="70">
        <f t="shared" si="1"/>
        <v>476</v>
      </c>
      <c r="D21" s="70">
        <f t="shared" si="2"/>
        <v>153</v>
      </c>
      <c r="E21" s="70">
        <f t="shared" si="3"/>
        <v>539</v>
      </c>
      <c r="F21" s="70">
        <f t="shared" si="4"/>
        <v>165</v>
      </c>
      <c r="G21" s="70">
        <f t="shared" si="5"/>
        <v>579</v>
      </c>
      <c r="H21" s="70">
        <f t="shared" si="6"/>
        <v>194</v>
      </c>
      <c r="I21" s="70">
        <f t="shared" si="7"/>
        <v>680</v>
      </c>
      <c r="J21" s="70">
        <f t="shared" si="8"/>
        <v>203</v>
      </c>
      <c r="K21" s="70">
        <f t="shared" si="9"/>
        <v>709</v>
      </c>
      <c r="L21" s="70">
        <f t="shared" si="10"/>
        <v>212</v>
      </c>
      <c r="M21" s="70">
        <f t="shared" si="11"/>
        <v>742</v>
      </c>
      <c r="N21" s="70">
        <f t="shared" si="12"/>
        <v>219</v>
      </c>
      <c r="O21" s="70">
        <f t="shared" si="13"/>
        <v>768</v>
      </c>
      <c r="P21" s="70">
        <f t="shared" si="14"/>
        <v>233</v>
      </c>
      <c r="Q21" s="70">
        <f t="shared" si="15"/>
        <v>818</v>
      </c>
      <c r="R21" s="70">
        <f t="shared" si="16"/>
        <v>245</v>
      </c>
      <c r="S21" s="70">
        <f t="shared" si="17"/>
        <v>859</v>
      </c>
      <c r="T21" s="70">
        <f t="shared" si="18"/>
        <v>257</v>
      </c>
      <c r="U21" s="70">
        <f t="shared" si="19"/>
        <v>902</v>
      </c>
      <c r="V21" s="70">
        <f t="shared" si="20"/>
        <v>269</v>
      </c>
      <c r="W21" s="70">
        <f t="shared" si="21"/>
        <v>944</v>
      </c>
      <c r="X21" s="70">
        <f t="shared" si="22"/>
        <v>284</v>
      </c>
      <c r="Y21" s="70">
        <f t="shared" si="23"/>
        <v>992</v>
      </c>
      <c r="Z21" s="70">
        <f t="shared" si="24"/>
        <v>295</v>
      </c>
      <c r="AA21" s="70">
        <f t="shared" si="25"/>
        <v>1031</v>
      </c>
      <c r="AB21" s="71">
        <f t="shared" si="26"/>
        <v>309</v>
      </c>
      <c r="AC21" s="72">
        <f t="shared" si="27"/>
        <v>1082</v>
      </c>
    </row>
    <row r="22" spans="1:29" s="73" customFormat="1" ht="11.1" customHeight="1">
      <c r="A22" s="69">
        <v>17</v>
      </c>
      <c r="B22" s="70">
        <f t="shared" si="0"/>
        <v>145</v>
      </c>
      <c r="C22" s="70">
        <f t="shared" si="1"/>
        <v>506</v>
      </c>
      <c r="D22" s="70">
        <f t="shared" si="2"/>
        <v>163</v>
      </c>
      <c r="E22" s="70">
        <f t="shared" si="3"/>
        <v>572</v>
      </c>
      <c r="F22" s="70">
        <f t="shared" si="4"/>
        <v>176</v>
      </c>
      <c r="G22" s="70">
        <f t="shared" si="5"/>
        <v>616</v>
      </c>
      <c r="H22" s="70">
        <f t="shared" si="6"/>
        <v>206</v>
      </c>
      <c r="I22" s="70">
        <f t="shared" si="7"/>
        <v>723</v>
      </c>
      <c r="J22" s="70">
        <f t="shared" si="8"/>
        <v>215</v>
      </c>
      <c r="K22" s="70">
        <f t="shared" si="9"/>
        <v>752</v>
      </c>
      <c r="L22" s="70">
        <f t="shared" si="10"/>
        <v>226</v>
      </c>
      <c r="M22" s="70">
        <f t="shared" si="11"/>
        <v>789</v>
      </c>
      <c r="N22" s="70">
        <f t="shared" si="12"/>
        <v>233</v>
      </c>
      <c r="O22" s="70">
        <f t="shared" si="13"/>
        <v>816</v>
      </c>
      <c r="P22" s="70">
        <f t="shared" si="14"/>
        <v>249</v>
      </c>
      <c r="Q22" s="70">
        <f t="shared" si="15"/>
        <v>869</v>
      </c>
      <c r="R22" s="70">
        <f t="shared" si="16"/>
        <v>261</v>
      </c>
      <c r="S22" s="70">
        <f t="shared" si="17"/>
        <v>912</v>
      </c>
      <c r="T22" s="70">
        <f t="shared" si="18"/>
        <v>274</v>
      </c>
      <c r="U22" s="70">
        <f t="shared" si="19"/>
        <v>958</v>
      </c>
      <c r="V22" s="70">
        <f t="shared" si="20"/>
        <v>287</v>
      </c>
      <c r="W22" s="70">
        <f t="shared" si="21"/>
        <v>1003</v>
      </c>
      <c r="X22" s="70">
        <f t="shared" si="22"/>
        <v>301</v>
      </c>
      <c r="Y22" s="70">
        <f t="shared" si="23"/>
        <v>1054</v>
      </c>
      <c r="Z22" s="70">
        <f t="shared" si="24"/>
        <v>313</v>
      </c>
      <c r="AA22" s="70">
        <f t="shared" si="25"/>
        <v>1095</v>
      </c>
      <c r="AB22" s="71">
        <f t="shared" si="26"/>
        <v>329</v>
      </c>
      <c r="AC22" s="72">
        <f t="shared" si="27"/>
        <v>1150</v>
      </c>
    </row>
    <row r="23" spans="1:29" s="73" customFormat="1" ht="11.1" customHeight="1">
      <c r="A23" s="69">
        <v>18</v>
      </c>
      <c r="B23" s="70">
        <f t="shared" si="0"/>
        <v>153</v>
      </c>
      <c r="C23" s="70">
        <f t="shared" si="1"/>
        <v>537</v>
      </c>
      <c r="D23" s="70">
        <f t="shared" si="2"/>
        <v>173</v>
      </c>
      <c r="E23" s="70">
        <f t="shared" si="3"/>
        <v>606</v>
      </c>
      <c r="F23" s="70">
        <f t="shared" si="4"/>
        <v>186</v>
      </c>
      <c r="G23" s="70">
        <f t="shared" si="5"/>
        <v>652</v>
      </c>
      <c r="H23" s="70">
        <f t="shared" si="6"/>
        <v>219</v>
      </c>
      <c r="I23" s="70">
        <f t="shared" si="7"/>
        <v>766</v>
      </c>
      <c r="J23" s="70">
        <f t="shared" si="8"/>
        <v>228</v>
      </c>
      <c r="K23" s="70">
        <f t="shared" si="9"/>
        <v>797</v>
      </c>
      <c r="L23" s="70">
        <f t="shared" si="10"/>
        <v>239</v>
      </c>
      <c r="M23" s="70">
        <f t="shared" si="11"/>
        <v>835</v>
      </c>
      <c r="N23" s="70">
        <f t="shared" si="12"/>
        <v>246</v>
      </c>
      <c r="O23" s="70">
        <f t="shared" si="13"/>
        <v>864</v>
      </c>
      <c r="P23" s="70">
        <f t="shared" si="14"/>
        <v>263</v>
      </c>
      <c r="Q23" s="70">
        <f t="shared" si="15"/>
        <v>920</v>
      </c>
      <c r="R23" s="70">
        <f t="shared" si="16"/>
        <v>276</v>
      </c>
      <c r="S23" s="70">
        <f t="shared" si="17"/>
        <v>966</v>
      </c>
      <c r="T23" s="70">
        <f t="shared" si="18"/>
        <v>290</v>
      </c>
      <c r="U23" s="70">
        <f t="shared" si="19"/>
        <v>1014</v>
      </c>
      <c r="V23" s="70">
        <f t="shared" si="20"/>
        <v>303</v>
      </c>
      <c r="W23" s="70">
        <f t="shared" si="21"/>
        <v>1062</v>
      </c>
      <c r="X23" s="70">
        <f t="shared" si="22"/>
        <v>319</v>
      </c>
      <c r="Y23" s="70">
        <f t="shared" si="23"/>
        <v>1116</v>
      </c>
      <c r="Z23" s="70">
        <f t="shared" si="24"/>
        <v>331</v>
      </c>
      <c r="AA23" s="70">
        <f t="shared" si="25"/>
        <v>1159</v>
      </c>
      <c r="AB23" s="71">
        <f t="shared" si="26"/>
        <v>348</v>
      </c>
      <c r="AC23" s="72">
        <f t="shared" si="27"/>
        <v>1217</v>
      </c>
    </row>
    <row r="24" spans="1:29" s="73" customFormat="1" ht="11.1" customHeight="1">
      <c r="A24" s="69">
        <v>19</v>
      </c>
      <c r="B24" s="70">
        <f t="shared" si="0"/>
        <v>162</v>
      </c>
      <c r="C24" s="70">
        <f t="shared" si="1"/>
        <v>566</v>
      </c>
      <c r="D24" s="70">
        <f t="shared" si="2"/>
        <v>183</v>
      </c>
      <c r="E24" s="70">
        <f t="shared" si="3"/>
        <v>640</v>
      </c>
      <c r="F24" s="70">
        <f t="shared" si="4"/>
        <v>197</v>
      </c>
      <c r="G24" s="70">
        <f t="shared" si="5"/>
        <v>688</v>
      </c>
      <c r="H24" s="70">
        <f t="shared" si="6"/>
        <v>231</v>
      </c>
      <c r="I24" s="70">
        <f t="shared" si="7"/>
        <v>807</v>
      </c>
      <c r="J24" s="70">
        <f t="shared" si="8"/>
        <v>240</v>
      </c>
      <c r="K24" s="70">
        <f t="shared" si="9"/>
        <v>841</v>
      </c>
      <c r="L24" s="70">
        <f t="shared" si="10"/>
        <v>252</v>
      </c>
      <c r="M24" s="70">
        <f t="shared" si="11"/>
        <v>881</v>
      </c>
      <c r="N24" s="70">
        <f t="shared" si="12"/>
        <v>261</v>
      </c>
      <c r="O24" s="70">
        <f t="shared" si="13"/>
        <v>911</v>
      </c>
      <c r="P24" s="70">
        <f t="shared" si="14"/>
        <v>277</v>
      </c>
      <c r="Q24" s="70">
        <f t="shared" si="15"/>
        <v>971</v>
      </c>
      <c r="R24" s="70">
        <f t="shared" si="16"/>
        <v>291</v>
      </c>
      <c r="S24" s="70">
        <f t="shared" si="17"/>
        <v>1020</v>
      </c>
      <c r="T24" s="70">
        <f t="shared" si="18"/>
        <v>306</v>
      </c>
      <c r="U24" s="70">
        <f t="shared" si="19"/>
        <v>1071</v>
      </c>
      <c r="V24" s="70">
        <f t="shared" si="20"/>
        <v>321</v>
      </c>
      <c r="W24" s="70">
        <f t="shared" si="21"/>
        <v>1122</v>
      </c>
      <c r="X24" s="70">
        <f t="shared" si="22"/>
        <v>336</v>
      </c>
      <c r="Y24" s="70">
        <f t="shared" si="23"/>
        <v>1177</v>
      </c>
      <c r="Z24" s="70">
        <f t="shared" si="24"/>
        <v>349</v>
      </c>
      <c r="AA24" s="70">
        <f t="shared" si="25"/>
        <v>1223</v>
      </c>
      <c r="AB24" s="71">
        <f t="shared" si="26"/>
        <v>367</v>
      </c>
      <c r="AC24" s="72">
        <f t="shared" si="27"/>
        <v>1285</v>
      </c>
    </row>
    <row r="25" spans="1:29" s="73" customFormat="1" ht="11.1" customHeight="1">
      <c r="A25" s="69">
        <v>20</v>
      </c>
      <c r="B25" s="70">
        <f t="shared" si="0"/>
        <v>170</v>
      </c>
      <c r="C25" s="70">
        <f t="shared" si="1"/>
        <v>596</v>
      </c>
      <c r="D25" s="70">
        <f t="shared" si="2"/>
        <v>193</v>
      </c>
      <c r="E25" s="70">
        <f t="shared" si="3"/>
        <v>673</v>
      </c>
      <c r="F25" s="70">
        <f t="shared" si="4"/>
        <v>207</v>
      </c>
      <c r="G25" s="70">
        <f t="shared" si="5"/>
        <v>725</v>
      </c>
      <c r="H25" s="70">
        <f t="shared" si="6"/>
        <v>243</v>
      </c>
      <c r="I25" s="70">
        <f t="shared" si="7"/>
        <v>850</v>
      </c>
      <c r="J25" s="70">
        <f t="shared" si="8"/>
        <v>253</v>
      </c>
      <c r="K25" s="70">
        <f t="shared" si="9"/>
        <v>886</v>
      </c>
      <c r="L25" s="70">
        <f t="shared" si="10"/>
        <v>265</v>
      </c>
      <c r="M25" s="70">
        <f t="shared" si="11"/>
        <v>928</v>
      </c>
      <c r="N25" s="70">
        <f t="shared" si="12"/>
        <v>274</v>
      </c>
      <c r="O25" s="70">
        <f t="shared" si="13"/>
        <v>959</v>
      </c>
      <c r="P25" s="70">
        <f t="shared" si="14"/>
        <v>292</v>
      </c>
      <c r="Q25" s="70">
        <f t="shared" si="15"/>
        <v>1022</v>
      </c>
      <c r="R25" s="70">
        <f t="shared" si="16"/>
        <v>307</v>
      </c>
      <c r="S25" s="70">
        <f t="shared" si="17"/>
        <v>1073</v>
      </c>
      <c r="T25" s="70">
        <f t="shared" si="18"/>
        <v>322</v>
      </c>
      <c r="U25" s="70">
        <f t="shared" si="19"/>
        <v>1127</v>
      </c>
      <c r="V25" s="70">
        <f t="shared" si="20"/>
        <v>337</v>
      </c>
      <c r="W25" s="70">
        <f t="shared" si="21"/>
        <v>1181</v>
      </c>
      <c r="X25" s="70">
        <f t="shared" si="22"/>
        <v>354</v>
      </c>
      <c r="Y25" s="70">
        <f t="shared" si="23"/>
        <v>1240</v>
      </c>
      <c r="Z25" s="70">
        <f t="shared" si="24"/>
        <v>368</v>
      </c>
      <c r="AA25" s="70">
        <f t="shared" si="25"/>
        <v>1288</v>
      </c>
      <c r="AB25" s="71">
        <f t="shared" si="26"/>
        <v>387</v>
      </c>
      <c r="AC25" s="72">
        <f t="shared" si="27"/>
        <v>1353</v>
      </c>
    </row>
    <row r="26" spans="1:29" s="73" customFormat="1" ht="11.1" customHeight="1">
      <c r="A26" s="69">
        <v>21</v>
      </c>
      <c r="B26" s="70">
        <f t="shared" si="0"/>
        <v>179</v>
      </c>
      <c r="C26" s="70">
        <f t="shared" si="1"/>
        <v>625</v>
      </c>
      <c r="D26" s="70">
        <f t="shared" si="2"/>
        <v>202</v>
      </c>
      <c r="E26" s="70">
        <f t="shared" si="3"/>
        <v>706</v>
      </c>
      <c r="F26" s="70">
        <f t="shared" si="4"/>
        <v>217</v>
      </c>
      <c r="G26" s="70">
        <f t="shared" si="5"/>
        <v>761</v>
      </c>
      <c r="H26" s="70">
        <f t="shared" si="6"/>
        <v>255</v>
      </c>
      <c r="I26" s="70">
        <f t="shared" si="7"/>
        <v>893</v>
      </c>
      <c r="J26" s="70">
        <f t="shared" si="8"/>
        <v>266</v>
      </c>
      <c r="K26" s="70">
        <f t="shared" si="9"/>
        <v>930</v>
      </c>
      <c r="L26" s="70">
        <f t="shared" si="10"/>
        <v>278</v>
      </c>
      <c r="M26" s="70">
        <f t="shared" si="11"/>
        <v>974</v>
      </c>
      <c r="N26" s="70">
        <f t="shared" si="12"/>
        <v>288</v>
      </c>
      <c r="O26" s="70">
        <f t="shared" si="13"/>
        <v>1008</v>
      </c>
      <c r="P26" s="70">
        <f t="shared" si="14"/>
        <v>307</v>
      </c>
      <c r="Q26" s="70">
        <f t="shared" si="15"/>
        <v>1073</v>
      </c>
      <c r="R26" s="70">
        <f t="shared" si="16"/>
        <v>322</v>
      </c>
      <c r="S26" s="70">
        <f t="shared" si="17"/>
        <v>1127</v>
      </c>
      <c r="T26" s="70">
        <f t="shared" si="18"/>
        <v>338</v>
      </c>
      <c r="U26" s="70">
        <f t="shared" si="19"/>
        <v>1184</v>
      </c>
      <c r="V26" s="70">
        <f t="shared" si="20"/>
        <v>354</v>
      </c>
      <c r="W26" s="70">
        <f t="shared" si="21"/>
        <v>1240</v>
      </c>
      <c r="X26" s="70">
        <f t="shared" si="22"/>
        <v>372</v>
      </c>
      <c r="Y26" s="70">
        <f t="shared" si="23"/>
        <v>1301</v>
      </c>
      <c r="Z26" s="70">
        <f t="shared" si="24"/>
        <v>387</v>
      </c>
      <c r="AA26" s="70">
        <f t="shared" si="25"/>
        <v>1353</v>
      </c>
      <c r="AB26" s="71">
        <f t="shared" si="26"/>
        <v>405</v>
      </c>
      <c r="AC26" s="72">
        <f t="shared" si="27"/>
        <v>1420</v>
      </c>
    </row>
    <row r="27" spans="1:29" s="73" customFormat="1" ht="11.1" customHeight="1">
      <c r="A27" s="69">
        <v>22</v>
      </c>
      <c r="B27" s="70">
        <f t="shared" si="0"/>
        <v>187</v>
      </c>
      <c r="C27" s="70">
        <f t="shared" si="1"/>
        <v>655</v>
      </c>
      <c r="D27" s="70">
        <f t="shared" si="2"/>
        <v>211</v>
      </c>
      <c r="E27" s="70">
        <f t="shared" si="3"/>
        <v>740</v>
      </c>
      <c r="F27" s="70">
        <f t="shared" si="4"/>
        <v>228</v>
      </c>
      <c r="G27" s="70">
        <f t="shared" si="5"/>
        <v>797</v>
      </c>
      <c r="H27" s="70">
        <f t="shared" si="6"/>
        <v>267</v>
      </c>
      <c r="I27" s="70">
        <f t="shared" si="7"/>
        <v>935</v>
      </c>
      <c r="J27" s="70">
        <f t="shared" si="8"/>
        <v>278</v>
      </c>
      <c r="K27" s="70">
        <f t="shared" si="9"/>
        <v>974</v>
      </c>
      <c r="L27" s="70">
        <f t="shared" si="10"/>
        <v>291</v>
      </c>
      <c r="M27" s="70">
        <f t="shared" si="11"/>
        <v>1020</v>
      </c>
      <c r="N27" s="70">
        <f t="shared" si="12"/>
        <v>301</v>
      </c>
      <c r="O27" s="70">
        <f t="shared" si="13"/>
        <v>1056</v>
      </c>
      <c r="P27" s="70">
        <f t="shared" si="14"/>
        <v>321</v>
      </c>
      <c r="Q27" s="70">
        <f t="shared" si="15"/>
        <v>1125</v>
      </c>
      <c r="R27" s="70">
        <f t="shared" si="16"/>
        <v>337</v>
      </c>
      <c r="S27" s="70">
        <f t="shared" si="17"/>
        <v>1181</v>
      </c>
      <c r="T27" s="70">
        <f t="shared" si="18"/>
        <v>355</v>
      </c>
      <c r="U27" s="70">
        <f t="shared" si="19"/>
        <v>1240</v>
      </c>
      <c r="V27" s="70">
        <f t="shared" si="20"/>
        <v>371</v>
      </c>
      <c r="W27" s="70">
        <f t="shared" si="21"/>
        <v>1299</v>
      </c>
      <c r="X27" s="70">
        <f t="shared" si="22"/>
        <v>390</v>
      </c>
      <c r="Y27" s="70">
        <f t="shared" si="23"/>
        <v>1364</v>
      </c>
      <c r="Z27" s="70">
        <f t="shared" si="24"/>
        <v>405</v>
      </c>
      <c r="AA27" s="70">
        <f t="shared" si="25"/>
        <v>1417</v>
      </c>
      <c r="AB27" s="71">
        <f t="shared" si="26"/>
        <v>425</v>
      </c>
      <c r="AC27" s="72">
        <f t="shared" si="27"/>
        <v>1487</v>
      </c>
    </row>
    <row r="28" spans="1:29" s="73" customFormat="1" ht="11.1" customHeight="1">
      <c r="A28" s="69">
        <v>23</v>
      </c>
      <c r="B28" s="70">
        <f t="shared" si="0"/>
        <v>196</v>
      </c>
      <c r="C28" s="70">
        <f t="shared" si="1"/>
        <v>685</v>
      </c>
      <c r="D28" s="70">
        <f t="shared" si="2"/>
        <v>221</v>
      </c>
      <c r="E28" s="70">
        <f t="shared" si="3"/>
        <v>774</v>
      </c>
      <c r="F28" s="70">
        <f t="shared" si="4"/>
        <v>238</v>
      </c>
      <c r="G28" s="70">
        <f t="shared" si="5"/>
        <v>833</v>
      </c>
      <c r="H28" s="70">
        <f t="shared" si="6"/>
        <v>279</v>
      </c>
      <c r="I28" s="70">
        <f t="shared" si="7"/>
        <v>978</v>
      </c>
      <c r="J28" s="70">
        <f t="shared" si="8"/>
        <v>291</v>
      </c>
      <c r="K28" s="70">
        <f t="shared" si="9"/>
        <v>1019</v>
      </c>
      <c r="L28" s="70">
        <f t="shared" si="10"/>
        <v>304</v>
      </c>
      <c r="M28" s="70">
        <f t="shared" si="11"/>
        <v>1067</v>
      </c>
      <c r="N28" s="70">
        <f t="shared" si="12"/>
        <v>315</v>
      </c>
      <c r="O28" s="70">
        <f t="shared" si="13"/>
        <v>1104</v>
      </c>
      <c r="P28" s="70">
        <f t="shared" si="14"/>
        <v>336</v>
      </c>
      <c r="Q28" s="70">
        <f t="shared" si="15"/>
        <v>1175</v>
      </c>
      <c r="R28" s="70">
        <f t="shared" si="16"/>
        <v>353</v>
      </c>
      <c r="S28" s="70">
        <f t="shared" si="17"/>
        <v>1234</v>
      </c>
      <c r="T28" s="70">
        <f t="shared" si="18"/>
        <v>370</v>
      </c>
      <c r="U28" s="70">
        <f t="shared" si="19"/>
        <v>1297</v>
      </c>
      <c r="V28" s="70">
        <f t="shared" si="20"/>
        <v>388</v>
      </c>
      <c r="W28" s="70">
        <f t="shared" si="21"/>
        <v>1358</v>
      </c>
      <c r="X28" s="70">
        <f t="shared" si="22"/>
        <v>407</v>
      </c>
      <c r="Y28" s="70">
        <f t="shared" si="23"/>
        <v>1426</v>
      </c>
      <c r="Z28" s="70">
        <f t="shared" si="24"/>
        <v>423</v>
      </c>
      <c r="AA28" s="70">
        <f t="shared" si="25"/>
        <v>1481</v>
      </c>
      <c r="AB28" s="71">
        <f t="shared" si="26"/>
        <v>445</v>
      </c>
      <c r="AC28" s="72">
        <f t="shared" si="27"/>
        <v>1555</v>
      </c>
    </row>
    <row r="29" spans="1:29" s="73" customFormat="1" ht="11.1" customHeight="1">
      <c r="A29" s="69">
        <v>24</v>
      </c>
      <c r="B29" s="70">
        <f t="shared" si="0"/>
        <v>204</v>
      </c>
      <c r="C29" s="70">
        <f t="shared" si="1"/>
        <v>715</v>
      </c>
      <c r="D29" s="70">
        <f t="shared" si="2"/>
        <v>231</v>
      </c>
      <c r="E29" s="70">
        <f t="shared" si="3"/>
        <v>807</v>
      </c>
      <c r="F29" s="70">
        <f t="shared" si="4"/>
        <v>249</v>
      </c>
      <c r="G29" s="70">
        <f t="shared" si="5"/>
        <v>870</v>
      </c>
      <c r="H29" s="70">
        <f t="shared" si="6"/>
        <v>291</v>
      </c>
      <c r="I29" s="70">
        <f t="shared" si="7"/>
        <v>1020</v>
      </c>
      <c r="J29" s="70">
        <f t="shared" si="8"/>
        <v>303</v>
      </c>
      <c r="K29" s="70">
        <f t="shared" si="9"/>
        <v>1062</v>
      </c>
      <c r="L29" s="70">
        <f t="shared" si="10"/>
        <v>318</v>
      </c>
      <c r="M29" s="70">
        <f t="shared" si="11"/>
        <v>1113</v>
      </c>
      <c r="N29" s="70">
        <f t="shared" si="12"/>
        <v>329</v>
      </c>
      <c r="O29" s="70">
        <f t="shared" si="13"/>
        <v>1151</v>
      </c>
      <c r="P29" s="70">
        <f t="shared" si="14"/>
        <v>350</v>
      </c>
      <c r="Q29" s="70">
        <f t="shared" si="15"/>
        <v>1227</v>
      </c>
      <c r="R29" s="70">
        <f t="shared" si="16"/>
        <v>368</v>
      </c>
      <c r="S29" s="70">
        <f t="shared" si="17"/>
        <v>1288</v>
      </c>
      <c r="T29" s="70">
        <f t="shared" si="18"/>
        <v>387</v>
      </c>
      <c r="U29" s="70">
        <f t="shared" si="19"/>
        <v>1353</v>
      </c>
      <c r="V29" s="70">
        <f t="shared" si="20"/>
        <v>405</v>
      </c>
      <c r="W29" s="70">
        <f t="shared" si="21"/>
        <v>1417</v>
      </c>
      <c r="X29" s="70">
        <f t="shared" si="22"/>
        <v>425</v>
      </c>
      <c r="Y29" s="70">
        <f t="shared" si="23"/>
        <v>1487</v>
      </c>
      <c r="Z29" s="70">
        <f t="shared" si="24"/>
        <v>441</v>
      </c>
      <c r="AA29" s="70">
        <f t="shared" si="25"/>
        <v>1545</v>
      </c>
      <c r="AB29" s="71">
        <f t="shared" si="26"/>
        <v>463</v>
      </c>
      <c r="AC29" s="72">
        <f t="shared" si="27"/>
        <v>1623</v>
      </c>
    </row>
    <row r="30" spans="1:29" s="73" customFormat="1" ht="11.1" customHeight="1">
      <c r="A30" s="69">
        <v>25</v>
      </c>
      <c r="B30" s="70">
        <f t="shared" si="0"/>
        <v>213</v>
      </c>
      <c r="C30" s="70">
        <f t="shared" si="1"/>
        <v>745</v>
      </c>
      <c r="D30" s="70">
        <f t="shared" si="2"/>
        <v>240</v>
      </c>
      <c r="E30" s="70">
        <f t="shared" si="3"/>
        <v>841</v>
      </c>
      <c r="F30" s="70">
        <f t="shared" si="4"/>
        <v>259</v>
      </c>
      <c r="G30" s="70">
        <f t="shared" si="5"/>
        <v>906</v>
      </c>
      <c r="H30" s="70">
        <f t="shared" si="6"/>
        <v>303</v>
      </c>
      <c r="I30" s="70">
        <f t="shared" si="7"/>
        <v>1062</v>
      </c>
      <c r="J30" s="70">
        <f t="shared" si="8"/>
        <v>317</v>
      </c>
      <c r="K30" s="70">
        <f t="shared" si="9"/>
        <v>1107</v>
      </c>
      <c r="L30" s="70">
        <f t="shared" si="10"/>
        <v>331</v>
      </c>
      <c r="M30" s="70">
        <f t="shared" si="11"/>
        <v>1159</v>
      </c>
      <c r="N30" s="70">
        <f t="shared" si="12"/>
        <v>343</v>
      </c>
      <c r="O30" s="70">
        <f t="shared" si="13"/>
        <v>1199</v>
      </c>
      <c r="P30" s="70">
        <f t="shared" si="14"/>
        <v>365</v>
      </c>
      <c r="Q30" s="70">
        <f t="shared" si="15"/>
        <v>1278</v>
      </c>
      <c r="R30" s="70">
        <f t="shared" si="16"/>
        <v>383</v>
      </c>
      <c r="S30" s="70">
        <f t="shared" si="17"/>
        <v>1342</v>
      </c>
      <c r="T30" s="70">
        <f t="shared" si="18"/>
        <v>403</v>
      </c>
      <c r="U30" s="70">
        <f t="shared" si="19"/>
        <v>1410</v>
      </c>
      <c r="V30" s="70">
        <f t="shared" si="20"/>
        <v>422</v>
      </c>
      <c r="W30" s="70">
        <f t="shared" si="21"/>
        <v>1476</v>
      </c>
      <c r="X30" s="70">
        <f t="shared" si="22"/>
        <v>443</v>
      </c>
      <c r="Y30" s="70">
        <f t="shared" si="23"/>
        <v>1550</v>
      </c>
      <c r="Z30" s="70">
        <f t="shared" si="24"/>
        <v>460</v>
      </c>
      <c r="AA30" s="70">
        <f t="shared" si="25"/>
        <v>1610</v>
      </c>
      <c r="AB30" s="71">
        <f t="shared" si="26"/>
        <v>483</v>
      </c>
      <c r="AC30" s="72">
        <f t="shared" si="27"/>
        <v>1691</v>
      </c>
    </row>
    <row r="31" spans="1:29" s="73" customFormat="1" ht="11.1" customHeight="1">
      <c r="A31" s="69">
        <v>26</v>
      </c>
      <c r="B31" s="70">
        <f t="shared" si="0"/>
        <v>221</v>
      </c>
      <c r="C31" s="70">
        <f t="shared" si="1"/>
        <v>774</v>
      </c>
      <c r="D31" s="70">
        <f t="shared" si="2"/>
        <v>250</v>
      </c>
      <c r="E31" s="70">
        <f t="shared" si="3"/>
        <v>875</v>
      </c>
      <c r="F31" s="70">
        <f t="shared" si="4"/>
        <v>269</v>
      </c>
      <c r="G31" s="70">
        <f t="shared" si="5"/>
        <v>942</v>
      </c>
      <c r="H31" s="70">
        <f t="shared" si="6"/>
        <v>315</v>
      </c>
      <c r="I31" s="70">
        <f t="shared" si="7"/>
        <v>1105</v>
      </c>
      <c r="J31" s="70">
        <f t="shared" si="8"/>
        <v>329</v>
      </c>
      <c r="K31" s="70">
        <f t="shared" si="9"/>
        <v>1151</v>
      </c>
      <c r="L31" s="70">
        <f t="shared" si="10"/>
        <v>344</v>
      </c>
      <c r="M31" s="70">
        <f t="shared" si="11"/>
        <v>1206</v>
      </c>
      <c r="N31" s="70">
        <f t="shared" si="12"/>
        <v>356</v>
      </c>
      <c r="O31" s="70">
        <f t="shared" si="13"/>
        <v>1247</v>
      </c>
      <c r="P31" s="70">
        <f t="shared" si="14"/>
        <v>380</v>
      </c>
      <c r="Q31" s="70">
        <f t="shared" si="15"/>
        <v>1329</v>
      </c>
      <c r="R31" s="70">
        <f t="shared" si="16"/>
        <v>399</v>
      </c>
      <c r="S31" s="70">
        <f t="shared" si="17"/>
        <v>1396</v>
      </c>
      <c r="T31" s="70">
        <f t="shared" si="18"/>
        <v>418</v>
      </c>
      <c r="U31" s="70">
        <f t="shared" si="19"/>
        <v>1465</v>
      </c>
      <c r="V31" s="70">
        <f t="shared" si="20"/>
        <v>438</v>
      </c>
      <c r="W31" s="70">
        <f t="shared" si="21"/>
        <v>1534</v>
      </c>
      <c r="X31" s="70">
        <f t="shared" si="22"/>
        <v>460</v>
      </c>
      <c r="Y31" s="70">
        <f t="shared" si="23"/>
        <v>1611</v>
      </c>
      <c r="Z31" s="70">
        <f t="shared" si="24"/>
        <v>479</v>
      </c>
      <c r="AA31" s="70">
        <f t="shared" si="25"/>
        <v>1675</v>
      </c>
      <c r="AB31" s="71">
        <f t="shared" si="26"/>
        <v>503</v>
      </c>
      <c r="AC31" s="72">
        <f t="shared" si="27"/>
        <v>1758</v>
      </c>
    </row>
    <row r="32" spans="1:29" s="73" customFormat="1" ht="11.1" customHeight="1">
      <c r="A32" s="69">
        <v>27</v>
      </c>
      <c r="B32" s="70">
        <f t="shared" si="0"/>
        <v>230</v>
      </c>
      <c r="C32" s="70">
        <f t="shared" si="1"/>
        <v>804</v>
      </c>
      <c r="D32" s="70">
        <f t="shared" si="2"/>
        <v>260</v>
      </c>
      <c r="E32" s="70">
        <f t="shared" si="3"/>
        <v>909</v>
      </c>
      <c r="F32" s="70">
        <f t="shared" si="4"/>
        <v>279</v>
      </c>
      <c r="G32" s="70">
        <f t="shared" si="5"/>
        <v>978</v>
      </c>
      <c r="H32" s="70">
        <f t="shared" si="6"/>
        <v>328</v>
      </c>
      <c r="I32" s="70">
        <f t="shared" si="7"/>
        <v>1148</v>
      </c>
      <c r="J32" s="70">
        <f t="shared" si="8"/>
        <v>342</v>
      </c>
      <c r="K32" s="70">
        <f t="shared" si="9"/>
        <v>1195</v>
      </c>
      <c r="L32" s="70">
        <f t="shared" si="10"/>
        <v>358</v>
      </c>
      <c r="M32" s="70">
        <f t="shared" si="11"/>
        <v>1252</v>
      </c>
      <c r="N32" s="70">
        <f t="shared" si="12"/>
        <v>370</v>
      </c>
      <c r="O32" s="70">
        <f t="shared" si="13"/>
        <v>1296</v>
      </c>
      <c r="P32" s="70">
        <f t="shared" si="14"/>
        <v>394</v>
      </c>
      <c r="Q32" s="70">
        <f t="shared" si="15"/>
        <v>1380</v>
      </c>
      <c r="R32" s="70">
        <f t="shared" si="16"/>
        <v>414</v>
      </c>
      <c r="S32" s="70">
        <f t="shared" si="17"/>
        <v>1450</v>
      </c>
      <c r="T32" s="70">
        <f t="shared" si="18"/>
        <v>435</v>
      </c>
      <c r="U32" s="70">
        <f t="shared" si="19"/>
        <v>1522</v>
      </c>
      <c r="V32" s="70">
        <f t="shared" si="20"/>
        <v>456</v>
      </c>
      <c r="W32" s="70">
        <f t="shared" si="21"/>
        <v>1594</v>
      </c>
      <c r="X32" s="70">
        <f t="shared" si="22"/>
        <v>479</v>
      </c>
      <c r="Y32" s="70">
        <f t="shared" si="23"/>
        <v>1674</v>
      </c>
      <c r="Z32" s="70">
        <f t="shared" si="24"/>
        <v>497</v>
      </c>
      <c r="AA32" s="70">
        <f t="shared" si="25"/>
        <v>1739</v>
      </c>
      <c r="AB32" s="71">
        <f t="shared" si="26"/>
        <v>521</v>
      </c>
      <c r="AC32" s="72">
        <f t="shared" si="27"/>
        <v>1826</v>
      </c>
    </row>
    <row r="33" spans="1:29" s="73" customFormat="1" ht="11.1" customHeight="1">
      <c r="A33" s="69">
        <v>28</v>
      </c>
      <c r="B33" s="70">
        <f t="shared" si="0"/>
        <v>239</v>
      </c>
      <c r="C33" s="70">
        <f t="shared" si="1"/>
        <v>834</v>
      </c>
      <c r="D33" s="70">
        <f t="shared" si="2"/>
        <v>269</v>
      </c>
      <c r="E33" s="70">
        <f t="shared" si="3"/>
        <v>942</v>
      </c>
      <c r="F33" s="70">
        <f t="shared" si="4"/>
        <v>290</v>
      </c>
      <c r="G33" s="70">
        <f t="shared" si="5"/>
        <v>1014</v>
      </c>
      <c r="H33" s="70">
        <f t="shared" si="6"/>
        <v>340</v>
      </c>
      <c r="I33" s="70">
        <f t="shared" si="7"/>
        <v>1190</v>
      </c>
      <c r="J33" s="70">
        <f t="shared" si="8"/>
        <v>354</v>
      </c>
      <c r="K33" s="70">
        <f t="shared" si="9"/>
        <v>1240</v>
      </c>
      <c r="L33" s="70">
        <f t="shared" si="10"/>
        <v>371</v>
      </c>
      <c r="M33" s="70">
        <f t="shared" si="11"/>
        <v>1298</v>
      </c>
      <c r="N33" s="70">
        <f t="shared" si="12"/>
        <v>383</v>
      </c>
      <c r="O33" s="70">
        <f t="shared" si="13"/>
        <v>1344</v>
      </c>
      <c r="P33" s="70">
        <f t="shared" si="14"/>
        <v>409</v>
      </c>
      <c r="Q33" s="70">
        <f t="shared" si="15"/>
        <v>1431</v>
      </c>
      <c r="R33" s="70">
        <f t="shared" si="16"/>
        <v>429</v>
      </c>
      <c r="S33" s="70">
        <f t="shared" si="17"/>
        <v>1504</v>
      </c>
      <c r="T33" s="70">
        <f t="shared" si="18"/>
        <v>451</v>
      </c>
      <c r="U33" s="70">
        <f t="shared" si="19"/>
        <v>1578</v>
      </c>
      <c r="V33" s="70">
        <f t="shared" si="20"/>
        <v>472</v>
      </c>
      <c r="W33" s="70">
        <f t="shared" si="21"/>
        <v>1653</v>
      </c>
      <c r="X33" s="70">
        <f t="shared" si="22"/>
        <v>496</v>
      </c>
      <c r="Y33" s="70">
        <f t="shared" si="23"/>
        <v>1736</v>
      </c>
      <c r="Z33" s="70">
        <f t="shared" si="24"/>
        <v>515</v>
      </c>
      <c r="AA33" s="70">
        <f t="shared" si="25"/>
        <v>1803</v>
      </c>
      <c r="AB33" s="71">
        <f t="shared" si="26"/>
        <v>541</v>
      </c>
      <c r="AC33" s="72">
        <f t="shared" si="27"/>
        <v>1894</v>
      </c>
    </row>
    <row r="34" spans="1:29" s="73" customFormat="1" ht="11.1" customHeight="1">
      <c r="A34" s="69">
        <v>29</v>
      </c>
      <c r="B34" s="70">
        <f t="shared" si="0"/>
        <v>246</v>
      </c>
      <c r="C34" s="70">
        <f t="shared" si="1"/>
        <v>864</v>
      </c>
      <c r="D34" s="70">
        <f t="shared" si="2"/>
        <v>279</v>
      </c>
      <c r="E34" s="70">
        <f t="shared" si="3"/>
        <v>976</v>
      </c>
      <c r="F34" s="70">
        <f t="shared" si="4"/>
        <v>300</v>
      </c>
      <c r="G34" s="70">
        <f t="shared" si="5"/>
        <v>1050</v>
      </c>
      <c r="H34" s="70">
        <f t="shared" si="6"/>
        <v>353</v>
      </c>
      <c r="I34" s="70">
        <f t="shared" si="7"/>
        <v>1232</v>
      </c>
      <c r="J34" s="70">
        <f t="shared" si="8"/>
        <v>367</v>
      </c>
      <c r="K34" s="70">
        <f t="shared" si="9"/>
        <v>1284</v>
      </c>
      <c r="L34" s="70">
        <f t="shared" si="10"/>
        <v>384</v>
      </c>
      <c r="M34" s="70">
        <f t="shared" si="11"/>
        <v>1345</v>
      </c>
      <c r="N34" s="70">
        <f t="shared" si="12"/>
        <v>398</v>
      </c>
      <c r="O34" s="70">
        <f t="shared" si="13"/>
        <v>1391</v>
      </c>
      <c r="P34" s="70">
        <f t="shared" si="14"/>
        <v>424</v>
      </c>
      <c r="Q34" s="70">
        <f t="shared" si="15"/>
        <v>1482</v>
      </c>
      <c r="R34" s="70">
        <f t="shared" si="16"/>
        <v>445</v>
      </c>
      <c r="S34" s="70">
        <f t="shared" si="17"/>
        <v>1557</v>
      </c>
      <c r="T34" s="70">
        <f t="shared" si="18"/>
        <v>467</v>
      </c>
      <c r="U34" s="70">
        <f t="shared" si="19"/>
        <v>1635</v>
      </c>
      <c r="V34" s="70">
        <f t="shared" si="20"/>
        <v>490</v>
      </c>
      <c r="W34" s="70">
        <f t="shared" si="21"/>
        <v>1712</v>
      </c>
      <c r="X34" s="70">
        <f t="shared" si="22"/>
        <v>514</v>
      </c>
      <c r="Y34" s="70">
        <f t="shared" si="23"/>
        <v>1797</v>
      </c>
      <c r="Z34" s="70">
        <f t="shared" si="24"/>
        <v>533</v>
      </c>
      <c r="AA34" s="70">
        <f t="shared" si="25"/>
        <v>1867</v>
      </c>
      <c r="AB34" s="71">
        <f t="shared" si="26"/>
        <v>561</v>
      </c>
      <c r="AC34" s="72">
        <f t="shared" si="27"/>
        <v>1961</v>
      </c>
    </row>
    <row r="35" spans="1:29" s="73" customFormat="1" ht="11.1" customHeight="1" thickBot="1">
      <c r="A35" s="74">
        <v>30</v>
      </c>
      <c r="B35" s="70">
        <f t="shared" si="0"/>
        <v>255</v>
      </c>
      <c r="C35" s="70">
        <f t="shared" si="1"/>
        <v>894</v>
      </c>
      <c r="D35" s="70">
        <f t="shared" si="2"/>
        <v>288</v>
      </c>
      <c r="E35" s="70">
        <f t="shared" si="3"/>
        <v>1010</v>
      </c>
      <c r="F35" s="70">
        <f t="shared" si="4"/>
        <v>311</v>
      </c>
      <c r="G35" s="70">
        <f t="shared" si="5"/>
        <v>1087</v>
      </c>
      <c r="H35" s="70">
        <f t="shared" si="6"/>
        <v>365</v>
      </c>
      <c r="I35" s="70">
        <f t="shared" si="7"/>
        <v>1275</v>
      </c>
      <c r="J35" s="70">
        <f t="shared" si="8"/>
        <v>380</v>
      </c>
      <c r="K35" s="70">
        <f t="shared" si="9"/>
        <v>1329</v>
      </c>
      <c r="L35" s="70">
        <f t="shared" si="10"/>
        <v>398</v>
      </c>
      <c r="M35" s="70">
        <f t="shared" si="11"/>
        <v>1391</v>
      </c>
      <c r="N35" s="70">
        <f t="shared" si="12"/>
        <v>411</v>
      </c>
      <c r="O35" s="70">
        <f t="shared" si="13"/>
        <v>1439</v>
      </c>
      <c r="P35" s="70">
        <f t="shared" si="14"/>
        <v>438</v>
      </c>
      <c r="Q35" s="70">
        <f t="shared" si="15"/>
        <v>1533</v>
      </c>
      <c r="R35" s="70">
        <f t="shared" si="16"/>
        <v>460</v>
      </c>
      <c r="S35" s="70">
        <f t="shared" si="17"/>
        <v>1611</v>
      </c>
      <c r="T35" s="70">
        <f t="shared" si="18"/>
        <v>483</v>
      </c>
      <c r="U35" s="70">
        <f t="shared" si="19"/>
        <v>1691</v>
      </c>
      <c r="V35" s="70">
        <f t="shared" si="20"/>
        <v>506</v>
      </c>
      <c r="W35" s="70">
        <f t="shared" si="21"/>
        <v>1771</v>
      </c>
      <c r="X35" s="70">
        <f t="shared" si="22"/>
        <v>531</v>
      </c>
      <c r="Y35" s="70">
        <f t="shared" si="23"/>
        <v>1860</v>
      </c>
      <c r="Z35" s="75">
        <f t="shared" si="24"/>
        <v>552</v>
      </c>
      <c r="AA35" s="75">
        <f t="shared" si="25"/>
        <v>1932</v>
      </c>
      <c r="AB35" s="75">
        <f t="shared" si="26"/>
        <v>579</v>
      </c>
      <c r="AC35" s="76">
        <f t="shared" si="27"/>
        <v>2028</v>
      </c>
    </row>
    <row r="36" spans="1:29" ht="3" customHeight="1" thickBot="1">
      <c r="A36" s="372"/>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4"/>
      <c r="AB36" s="77"/>
      <c r="AC36" s="77"/>
    </row>
    <row r="37" spans="1:29" ht="12" customHeight="1">
      <c r="A37" s="362"/>
      <c r="B37" s="365" t="s">
        <v>112</v>
      </c>
      <c r="C37" s="366"/>
      <c r="D37" s="365" t="s">
        <v>113</v>
      </c>
      <c r="E37" s="366"/>
      <c r="F37" s="365" t="s">
        <v>114</v>
      </c>
      <c r="G37" s="366"/>
      <c r="H37" s="365" t="s">
        <v>115</v>
      </c>
      <c r="I37" s="366"/>
      <c r="J37" s="365" t="s">
        <v>116</v>
      </c>
      <c r="K37" s="366"/>
      <c r="L37" s="365" t="s">
        <v>117</v>
      </c>
      <c r="M37" s="366"/>
      <c r="N37" s="365" t="s">
        <v>118</v>
      </c>
      <c r="O37" s="366"/>
      <c r="P37" s="365" t="s">
        <v>119</v>
      </c>
      <c r="Q37" s="366"/>
      <c r="R37" s="365" t="s">
        <v>120</v>
      </c>
      <c r="S37" s="366"/>
      <c r="T37" s="365" t="s">
        <v>121</v>
      </c>
      <c r="U37" s="366"/>
      <c r="V37" s="365" t="s">
        <v>122</v>
      </c>
      <c r="W37" s="366"/>
      <c r="X37" s="365" t="s">
        <v>123</v>
      </c>
      <c r="Y37" s="366"/>
      <c r="Z37" s="365" t="s">
        <v>124</v>
      </c>
      <c r="AA37" s="366"/>
      <c r="AB37" s="367"/>
      <c r="AC37" s="368"/>
    </row>
    <row r="38" spans="1:29" ht="12" customHeight="1">
      <c r="A38" s="363"/>
      <c r="B38" s="369">
        <v>26400</v>
      </c>
      <c r="C38" s="369"/>
      <c r="D38" s="360">
        <v>27600</v>
      </c>
      <c r="E38" s="361"/>
      <c r="F38" s="360">
        <v>28800</v>
      </c>
      <c r="G38" s="361"/>
      <c r="H38" s="360">
        <v>30300</v>
      </c>
      <c r="I38" s="361"/>
      <c r="J38" s="360">
        <v>31800</v>
      </c>
      <c r="K38" s="361"/>
      <c r="L38" s="360">
        <v>33300</v>
      </c>
      <c r="M38" s="361"/>
      <c r="N38" s="360">
        <v>34800</v>
      </c>
      <c r="O38" s="361"/>
      <c r="P38" s="360">
        <v>36300</v>
      </c>
      <c r="Q38" s="361"/>
      <c r="R38" s="360">
        <v>38200</v>
      </c>
      <c r="S38" s="361"/>
      <c r="T38" s="360">
        <v>40100</v>
      </c>
      <c r="U38" s="361"/>
      <c r="V38" s="360">
        <v>42000</v>
      </c>
      <c r="W38" s="361"/>
      <c r="X38" s="360">
        <v>43900</v>
      </c>
      <c r="Y38" s="361"/>
      <c r="Z38" s="360">
        <v>45800</v>
      </c>
      <c r="AA38" s="361"/>
      <c r="AB38" s="370"/>
      <c r="AC38" s="371"/>
    </row>
    <row r="39" spans="1:29" ht="12" customHeight="1">
      <c r="A39" s="364"/>
      <c r="B39" s="78" t="s">
        <v>92</v>
      </c>
      <c r="C39" s="78" t="s">
        <v>52</v>
      </c>
      <c r="D39" s="78" t="s">
        <v>92</v>
      </c>
      <c r="E39" s="78" t="s">
        <v>52</v>
      </c>
      <c r="F39" s="78" t="s">
        <v>92</v>
      </c>
      <c r="G39" s="78" t="s">
        <v>52</v>
      </c>
      <c r="H39" s="78" t="s">
        <v>92</v>
      </c>
      <c r="I39" s="78" t="s">
        <v>52</v>
      </c>
      <c r="J39" s="78" t="s">
        <v>92</v>
      </c>
      <c r="K39" s="78" t="s">
        <v>52</v>
      </c>
      <c r="L39" s="78" t="s">
        <v>92</v>
      </c>
      <c r="M39" s="78" t="s">
        <v>52</v>
      </c>
      <c r="N39" s="78" t="s">
        <v>92</v>
      </c>
      <c r="O39" s="78" t="s">
        <v>52</v>
      </c>
      <c r="P39" s="78" t="s">
        <v>92</v>
      </c>
      <c r="Q39" s="78" t="s">
        <v>52</v>
      </c>
      <c r="R39" s="78" t="s">
        <v>92</v>
      </c>
      <c r="S39" s="78" t="s">
        <v>52</v>
      </c>
      <c r="T39" s="78" t="s">
        <v>92</v>
      </c>
      <c r="U39" s="78" t="s">
        <v>52</v>
      </c>
      <c r="V39" s="78" t="s">
        <v>92</v>
      </c>
      <c r="W39" s="78" t="s">
        <v>52</v>
      </c>
      <c r="X39" s="78" t="s">
        <v>92</v>
      </c>
      <c r="Y39" s="78" t="s">
        <v>52</v>
      </c>
      <c r="Z39" s="78" t="s">
        <v>92</v>
      </c>
      <c r="AA39" s="78" t="s">
        <v>52</v>
      </c>
      <c r="AB39" s="67" t="s">
        <v>92</v>
      </c>
      <c r="AC39" s="68" t="s">
        <v>52</v>
      </c>
    </row>
    <row r="40" spans="1:29" s="73" customFormat="1" ht="11.1" customHeight="1">
      <c r="A40" s="69">
        <v>1</v>
      </c>
      <c r="B40" s="70">
        <f t="shared" ref="B40:B69" si="28">ROUND($B$38*$A40/30*$AF$1*20/100,0)+ROUND($B$38*$A40/30*$AF$2*20/100,0)</f>
        <v>20</v>
      </c>
      <c r="C40" s="70">
        <f t="shared" ref="C40:C69" si="29">ROUND($B$38*$A40/30*$AF$1*70/100,0)+ROUND($B$38*$A40/30*$AF$2*70/100,0)</f>
        <v>71</v>
      </c>
      <c r="D40" s="70">
        <f t="shared" ref="D40:D69" si="30">ROUND($D$38*$A40/30*$AF$1*20/100,0)+ROUND($D$38*$A40/30*$AF$2*20/100,0)</f>
        <v>21</v>
      </c>
      <c r="E40" s="70">
        <f t="shared" ref="E40:E69" si="31">ROUND($D$38*$A40/30*$AF$1*70/100,0)+ROUND($D$38*$A40/30*$AF$2*70/100,0)</f>
        <v>74</v>
      </c>
      <c r="F40" s="70">
        <f t="shared" ref="F40:F69" si="32">ROUND($F$38*$A40/30*$AF$1*20/100,0)+ROUND($F$38*$A40/30*$AF$2*20/100,0)</f>
        <v>22</v>
      </c>
      <c r="G40" s="70">
        <f t="shared" ref="G40:G69" si="33">ROUND($F$38*$A40/30*$AF$1*70/100,0)+ROUND($F$38*$A40/30*$AF$2*70/100,0)</f>
        <v>78</v>
      </c>
      <c r="H40" s="70">
        <f t="shared" ref="H40:H69" si="34">ROUND($H$38*$A40/30*$AF$1*20/100,0)+ROUND($H$38*$A40/30*$AF$2*20/100,0)</f>
        <v>23</v>
      </c>
      <c r="I40" s="70">
        <f t="shared" ref="I40:I69" si="35">ROUND($H$38*$A40/30*$AF$1*70/100,0)+ROUND($H$38*$A40/30*$AF$2*70/100,0)</f>
        <v>81</v>
      </c>
      <c r="J40" s="70">
        <f t="shared" ref="J40:J69" si="36">ROUND($J$38*$A40/30*$AF$1*20/100,0)+ROUND($J$38*$A40/30*$AF$2*20/100,0)</f>
        <v>24</v>
      </c>
      <c r="K40" s="70">
        <f t="shared" ref="K40:K69" si="37">ROUND($J$38*$A40/30*$AF$1*70/100,0)+ROUND($J$38*$A40/30*$AF$2*70/100,0)</f>
        <v>85</v>
      </c>
      <c r="L40" s="70">
        <f t="shared" ref="L40:L69" si="38">ROUND($L$38*$A40/30*$AF$1*20/100,0)+ROUND($L$38*$A40/30*$AF$2*20/100,0)</f>
        <v>25</v>
      </c>
      <c r="M40" s="70">
        <f t="shared" ref="M40:M69" si="39">ROUND($L$38*$A40/30*$AF$1*70/100,0)+ROUND($L$38*$A40/30*$AF$2*70/100,0)</f>
        <v>90</v>
      </c>
      <c r="N40" s="70">
        <f t="shared" ref="N40:N69" si="40">ROUND($N$38*$A40/30*$AF$1*20/100,0)+ROUND($N$38*$A40/30*$AF$2*20/100,0)</f>
        <v>26</v>
      </c>
      <c r="O40" s="70">
        <f t="shared" ref="O40:O69" si="41">ROUND($N$38*$A40/30*$AF$1*70/100,0)+ROUND($N$38*$A40/30*$AF$2*70/100,0)</f>
        <v>93</v>
      </c>
      <c r="P40" s="70">
        <f t="shared" ref="P40:P69" si="42">ROUND($P$38*$A40/30*$AF$1*20/100,0)+ROUND($P$38*$A40/30*$AF$2*20/100,0)</f>
        <v>27</v>
      </c>
      <c r="Q40" s="70">
        <f t="shared" ref="Q40:Q69" si="43">ROUND($P$38*$A40/30*$AF$1*70/100,0)+ROUND($P$38*$A40/30*$AF$2*70/100,0)</f>
        <v>97</v>
      </c>
      <c r="R40" s="70">
        <f t="shared" ref="R40:R69" si="44">ROUND($R$38*$A40/30*$AF$1*20/100,0)+ROUND($R$38*$A40/30*$AF$2*20/100,0)</f>
        <v>30</v>
      </c>
      <c r="S40" s="70">
        <f t="shared" ref="S40:S69" si="45">ROUND($R$38*$A40/30*$AF$1*70/100,0)+ROUND($R$38*$A40/30*$AF$2*70/100,0)</f>
        <v>103</v>
      </c>
      <c r="T40" s="70">
        <f t="shared" ref="T40:T69" si="46">ROUND($T$38*$A40/30*$AF$1*20/100,0)+ROUND($T$38*$A40/30*$AF$2*20/100,0)</f>
        <v>31</v>
      </c>
      <c r="U40" s="70">
        <f t="shared" ref="U40:U69" si="47">ROUND($T$38*$A40/30*$AF$1*70/100,0)+ROUND($T$38*$A40/30*$AF$2*70/100,0)</f>
        <v>107</v>
      </c>
      <c r="V40" s="70">
        <f t="shared" ref="V40:V69" si="48">ROUND($V$38*$A40/30*$AF$1*20/100,0)+ROUND($V$38*$A40/30*$AF$2*20/100,0)</f>
        <v>32</v>
      </c>
      <c r="W40" s="70">
        <f t="shared" ref="W40:W69" si="49">ROUND($V$38*$A40/30*$AF$1*70/100,0)+ROUND($V$38*$A40/30*$AF$2*70/100,0)</f>
        <v>113</v>
      </c>
      <c r="X40" s="70">
        <f t="shared" ref="X40:X69" si="50">ROUND($X$38*$A40/30*$AF$1*20/100,0)+ROUND($X$38*$A40/30*$AF$2*20/100,0)</f>
        <v>34</v>
      </c>
      <c r="Y40" s="70">
        <f t="shared" ref="Y40:Y69" si="51">ROUND($X$38*$A40/30*$AF$1*70/100,0)+ROUND($X$38*$A40/30*$AF$2*70/100,0)</f>
        <v>118</v>
      </c>
      <c r="Z40" s="70">
        <f t="shared" ref="Z40:Z69" si="52">ROUND($Z$38*$A40/30*$AF$1*20/100,0)+ROUND($Z$38*$A40/30*$AF$2*20/100,0)</f>
        <v>35</v>
      </c>
      <c r="AA40" s="70">
        <f t="shared" ref="AA40:AA69" si="53">ROUND($Z$38*$A40/30*$AF$1*70/100,0)+ROUND($Z$38*$A40/30*$AF$2*70/100,0)</f>
        <v>123</v>
      </c>
      <c r="AB40" s="70"/>
      <c r="AC40" s="72"/>
    </row>
    <row r="41" spans="1:29" s="73" customFormat="1" ht="11.1" customHeight="1">
      <c r="A41" s="69">
        <v>2</v>
      </c>
      <c r="B41" s="70">
        <f t="shared" si="28"/>
        <v>41</v>
      </c>
      <c r="C41" s="70">
        <f t="shared" si="29"/>
        <v>141</v>
      </c>
      <c r="D41" s="70">
        <f t="shared" si="30"/>
        <v>43</v>
      </c>
      <c r="E41" s="70">
        <f t="shared" si="31"/>
        <v>148</v>
      </c>
      <c r="F41" s="70">
        <f t="shared" si="32"/>
        <v>44</v>
      </c>
      <c r="G41" s="70">
        <f t="shared" si="33"/>
        <v>154</v>
      </c>
      <c r="H41" s="70">
        <f t="shared" si="34"/>
        <v>46</v>
      </c>
      <c r="I41" s="70">
        <f t="shared" si="35"/>
        <v>162</v>
      </c>
      <c r="J41" s="70">
        <f t="shared" si="36"/>
        <v>49</v>
      </c>
      <c r="K41" s="70">
        <f t="shared" si="37"/>
        <v>171</v>
      </c>
      <c r="L41" s="70">
        <f t="shared" si="38"/>
        <v>51</v>
      </c>
      <c r="M41" s="70">
        <f t="shared" si="39"/>
        <v>179</v>
      </c>
      <c r="N41" s="70">
        <f t="shared" si="40"/>
        <v>54</v>
      </c>
      <c r="O41" s="70">
        <f t="shared" si="41"/>
        <v>187</v>
      </c>
      <c r="P41" s="70">
        <f t="shared" si="42"/>
        <v>56</v>
      </c>
      <c r="Q41" s="70">
        <f t="shared" si="43"/>
        <v>195</v>
      </c>
      <c r="R41" s="70">
        <f t="shared" si="44"/>
        <v>58</v>
      </c>
      <c r="S41" s="70">
        <f t="shared" si="45"/>
        <v>205</v>
      </c>
      <c r="T41" s="70">
        <f t="shared" si="46"/>
        <v>61</v>
      </c>
      <c r="U41" s="70">
        <f t="shared" si="47"/>
        <v>215</v>
      </c>
      <c r="V41" s="70">
        <f t="shared" si="48"/>
        <v>65</v>
      </c>
      <c r="W41" s="70">
        <f t="shared" si="49"/>
        <v>226</v>
      </c>
      <c r="X41" s="70">
        <f t="shared" si="50"/>
        <v>67</v>
      </c>
      <c r="Y41" s="70">
        <f t="shared" si="51"/>
        <v>235</v>
      </c>
      <c r="Z41" s="70">
        <f t="shared" si="52"/>
        <v>70</v>
      </c>
      <c r="AA41" s="70">
        <f t="shared" si="53"/>
        <v>245</v>
      </c>
      <c r="AB41" s="70"/>
      <c r="AC41" s="72"/>
    </row>
    <row r="42" spans="1:29" s="73" customFormat="1" ht="11.1" customHeight="1">
      <c r="A42" s="69">
        <v>3</v>
      </c>
      <c r="B42" s="70">
        <f t="shared" si="28"/>
        <v>60</v>
      </c>
      <c r="C42" s="70">
        <f t="shared" si="29"/>
        <v>212</v>
      </c>
      <c r="D42" s="70">
        <f t="shared" si="30"/>
        <v>64</v>
      </c>
      <c r="E42" s="70">
        <f t="shared" si="31"/>
        <v>222</v>
      </c>
      <c r="F42" s="70">
        <f t="shared" si="32"/>
        <v>66</v>
      </c>
      <c r="G42" s="70">
        <f t="shared" si="33"/>
        <v>232</v>
      </c>
      <c r="H42" s="70">
        <f t="shared" si="34"/>
        <v>70</v>
      </c>
      <c r="I42" s="70">
        <f t="shared" si="35"/>
        <v>244</v>
      </c>
      <c r="J42" s="70">
        <f t="shared" si="36"/>
        <v>73</v>
      </c>
      <c r="K42" s="70">
        <f t="shared" si="37"/>
        <v>256</v>
      </c>
      <c r="L42" s="70">
        <f t="shared" si="38"/>
        <v>77</v>
      </c>
      <c r="M42" s="70">
        <f t="shared" si="39"/>
        <v>268</v>
      </c>
      <c r="N42" s="70">
        <f t="shared" si="40"/>
        <v>80</v>
      </c>
      <c r="O42" s="70">
        <f t="shared" si="41"/>
        <v>280</v>
      </c>
      <c r="P42" s="70">
        <f t="shared" si="42"/>
        <v>83</v>
      </c>
      <c r="Q42" s="70">
        <f t="shared" si="43"/>
        <v>292</v>
      </c>
      <c r="R42" s="70">
        <f t="shared" si="44"/>
        <v>88</v>
      </c>
      <c r="S42" s="70">
        <f t="shared" si="45"/>
        <v>308</v>
      </c>
      <c r="T42" s="70">
        <f t="shared" si="46"/>
        <v>92</v>
      </c>
      <c r="U42" s="70">
        <f t="shared" si="47"/>
        <v>323</v>
      </c>
      <c r="V42" s="70">
        <f t="shared" si="48"/>
        <v>96</v>
      </c>
      <c r="W42" s="70">
        <f t="shared" si="49"/>
        <v>338</v>
      </c>
      <c r="X42" s="70">
        <f t="shared" si="50"/>
        <v>101</v>
      </c>
      <c r="Y42" s="70">
        <f t="shared" si="51"/>
        <v>354</v>
      </c>
      <c r="Z42" s="70">
        <f t="shared" si="52"/>
        <v>105</v>
      </c>
      <c r="AA42" s="70">
        <f t="shared" si="53"/>
        <v>369</v>
      </c>
      <c r="AB42" s="70"/>
      <c r="AC42" s="72"/>
    </row>
    <row r="43" spans="1:29" s="73" customFormat="1" ht="11.1" customHeight="1">
      <c r="A43" s="69">
        <v>4</v>
      </c>
      <c r="B43" s="70">
        <f t="shared" si="28"/>
        <v>81</v>
      </c>
      <c r="C43" s="70">
        <f t="shared" si="29"/>
        <v>284</v>
      </c>
      <c r="D43" s="70">
        <f t="shared" si="30"/>
        <v>84</v>
      </c>
      <c r="E43" s="70">
        <f t="shared" si="31"/>
        <v>296</v>
      </c>
      <c r="F43" s="70">
        <f t="shared" si="32"/>
        <v>89</v>
      </c>
      <c r="G43" s="70">
        <f t="shared" si="33"/>
        <v>309</v>
      </c>
      <c r="H43" s="70">
        <f t="shared" si="34"/>
        <v>93</v>
      </c>
      <c r="I43" s="70">
        <f t="shared" si="35"/>
        <v>325</v>
      </c>
      <c r="J43" s="70">
        <f t="shared" si="36"/>
        <v>97</v>
      </c>
      <c r="K43" s="70">
        <f t="shared" si="37"/>
        <v>342</v>
      </c>
      <c r="L43" s="70">
        <f t="shared" si="38"/>
        <v>102</v>
      </c>
      <c r="M43" s="70">
        <f t="shared" si="39"/>
        <v>357</v>
      </c>
      <c r="N43" s="70">
        <f t="shared" si="40"/>
        <v>106</v>
      </c>
      <c r="O43" s="70">
        <f t="shared" si="41"/>
        <v>373</v>
      </c>
      <c r="P43" s="70">
        <f t="shared" si="42"/>
        <v>112</v>
      </c>
      <c r="Q43" s="70">
        <f t="shared" si="43"/>
        <v>390</v>
      </c>
      <c r="R43" s="70">
        <f t="shared" si="44"/>
        <v>117</v>
      </c>
      <c r="S43" s="70">
        <f t="shared" si="45"/>
        <v>410</v>
      </c>
      <c r="T43" s="70">
        <f t="shared" si="46"/>
        <v>123</v>
      </c>
      <c r="U43" s="70">
        <f t="shared" si="47"/>
        <v>430</v>
      </c>
      <c r="V43" s="70">
        <f t="shared" si="48"/>
        <v>129</v>
      </c>
      <c r="W43" s="70">
        <f t="shared" si="49"/>
        <v>451</v>
      </c>
      <c r="X43" s="70">
        <f t="shared" si="50"/>
        <v>135</v>
      </c>
      <c r="Y43" s="70">
        <f t="shared" si="51"/>
        <v>471</v>
      </c>
      <c r="Z43" s="70">
        <f t="shared" si="52"/>
        <v>140</v>
      </c>
      <c r="AA43" s="70">
        <f t="shared" si="53"/>
        <v>492</v>
      </c>
      <c r="AB43" s="70"/>
      <c r="AC43" s="72"/>
    </row>
    <row r="44" spans="1:29" s="73" customFormat="1" ht="11.1" customHeight="1">
      <c r="A44" s="69">
        <v>5</v>
      </c>
      <c r="B44" s="70">
        <f t="shared" si="28"/>
        <v>101</v>
      </c>
      <c r="C44" s="70">
        <f t="shared" si="29"/>
        <v>354</v>
      </c>
      <c r="D44" s="70">
        <f t="shared" si="30"/>
        <v>106</v>
      </c>
      <c r="E44" s="70">
        <f t="shared" si="31"/>
        <v>370</v>
      </c>
      <c r="F44" s="70">
        <f t="shared" si="32"/>
        <v>111</v>
      </c>
      <c r="G44" s="70">
        <f t="shared" si="33"/>
        <v>387</v>
      </c>
      <c r="H44" s="70">
        <f t="shared" si="34"/>
        <v>116</v>
      </c>
      <c r="I44" s="70">
        <f t="shared" si="35"/>
        <v>406</v>
      </c>
      <c r="J44" s="70">
        <f t="shared" si="36"/>
        <v>122</v>
      </c>
      <c r="K44" s="70">
        <f t="shared" si="37"/>
        <v>427</v>
      </c>
      <c r="L44" s="70">
        <f t="shared" si="38"/>
        <v>128</v>
      </c>
      <c r="M44" s="70">
        <f t="shared" si="39"/>
        <v>447</v>
      </c>
      <c r="N44" s="70">
        <f t="shared" si="40"/>
        <v>134</v>
      </c>
      <c r="O44" s="70">
        <f t="shared" si="41"/>
        <v>467</v>
      </c>
      <c r="P44" s="70">
        <f t="shared" si="42"/>
        <v>139</v>
      </c>
      <c r="Q44" s="70">
        <f t="shared" si="43"/>
        <v>487</v>
      </c>
      <c r="R44" s="70">
        <f t="shared" si="44"/>
        <v>147</v>
      </c>
      <c r="S44" s="70">
        <f t="shared" si="45"/>
        <v>513</v>
      </c>
      <c r="T44" s="70">
        <f t="shared" si="46"/>
        <v>153</v>
      </c>
      <c r="U44" s="70">
        <f t="shared" si="47"/>
        <v>538</v>
      </c>
      <c r="V44" s="70">
        <f t="shared" si="48"/>
        <v>161</v>
      </c>
      <c r="W44" s="70">
        <f t="shared" si="49"/>
        <v>564</v>
      </c>
      <c r="X44" s="70">
        <f t="shared" si="50"/>
        <v>169</v>
      </c>
      <c r="Y44" s="70">
        <f t="shared" si="51"/>
        <v>589</v>
      </c>
      <c r="Z44" s="70">
        <f t="shared" si="52"/>
        <v>175</v>
      </c>
      <c r="AA44" s="70">
        <f t="shared" si="53"/>
        <v>614</v>
      </c>
      <c r="AB44" s="70"/>
      <c r="AC44" s="72"/>
    </row>
    <row r="45" spans="1:29" s="73" customFormat="1" ht="11.1" customHeight="1">
      <c r="A45" s="69">
        <v>6</v>
      </c>
      <c r="B45" s="70">
        <f t="shared" si="28"/>
        <v>122</v>
      </c>
      <c r="C45" s="70">
        <f t="shared" si="29"/>
        <v>425</v>
      </c>
      <c r="D45" s="70">
        <f t="shared" si="30"/>
        <v>127</v>
      </c>
      <c r="E45" s="70">
        <f t="shared" si="31"/>
        <v>445</v>
      </c>
      <c r="F45" s="70">
        <f t="shared" si="32"/>
        <v>133</v>
      </c>
      <c r="G45" s="70">
        <f t="shared" si="33"/>
        <v>463</v>
      </c>
      <c r="H45" s="70">
        <f t="shared" si="34"/>
        <v>139</v>
      </c>
      <c r="I45" s="70">
        <f t="shared" si="35"/>
        <v>487</v>
      </c>
      <c r="J45" s="70">
        <f t="shared" si="36"/>
        <v>147</v>
      </c>
      <c r="K45" s="70">
        <f t="shared" si="37"/>
        <v>512</v>
      </c>
      <c r="L45" s="70">
        <f t="shared" si="38"/>
        <v>153</v>
      </c>
      <c r="M45" s="70">
        <f t="shared" si="39"/>
        <v>537</v>
      </c>
      <c r="N45" s="70">
        <f t="shared" si="40"/>
        <v>160</v>
      </c>
      <c r="O45" s="70">
        <f t="shared" si="41"/>
        <v>561</v>
      </c>
      <c r="P45" s="70">
        <f t="shared" si="42"/>
        <v>167</v>
      </c>
      <c r="Q45" s="70">
        <f t="shared" si="43"/>
        <v>585</v>
      </c>
      <c r="R45" s="70">
        <f t="shared" si="44"/>
        <v>175</v>
      </c>
      <c r="S45" s="70">
        <f t="shared" si="45"/>
        <v>615</v>
      </c>
      <c r="T45" s="70">
        <f t="shared" si="46"/>
        <v>184</v>
      </c>
      <c r="U45" s="70">
        <f t="shared" si="47"/>
        <v>645</v>
      </c>
      <c r="V45" s="70">
        <f t="shared" si="48"/>
        <v>193</v>
      </c>
      <c r="W45" s="70">
        <f t="shared" si="49"/>
        <v>676</v>
      </c>
      <c r="X45" s="70">
        <f t="shared" si="50"/>
        <v>202</v>
      </c>
      <c r="Y45" s="70">
        <f t="shared" si="51"/>
        <v>706</v>
      </c>
      <c r="Z45" s="70">
        <f t="shared" si="52"/>
        <v>210</v>
      </c>
      <c r="AA45" s="70">
        <f t="shared" si="53"/>
        <v>737</v>
      </c>
      <c r="AB45" s="70"/>
      <c r="AC45" s="72"/>
    </row>
    <row r="46" spans="1:29" s="73" customFormat="1" ht="11.1" customHeight="1">
      <c r="A46" s="69">
        <v>7</v>
      </c>
      <c r="B46" s="70">
        <f t="shared" si="28"/>
        <v>141</v>
      </c>
      <c r="C46" s="70">
        <f t="shared" si="29"/>
        <v>496</v>
      </c>
      <c r="D46" s="70">
        <f t="shared" si="30"/>
        <v>148</v>
      </c>
      <c r="E46" s="70">
        <f t="shared" si="31"/>
        <v>518</v>
      </c>
      <c r="F46" s="70">
        <f t="shared" si="32"/>
        <v>154</v>
      </c>
      <c r="G46" s="70">
        <f t="shared" si="33"/>
        <v>541</v>
      </c>
      <c r="H46" s="70">
        <f t="shared" si="34"/>
        <v>162</v>
      </c>
      <c r="I46" s="70">
        <f t="shared" si="35"/>
        <v>569</v>
      </c>
      <c r="J46" s="70">
        <f t="shared" si="36"/>
        <v>171</v>
      </c>
      <c r="K46" s="70">
        <f t="shared" si="37"/>
        <v>597</v>
      </c>
      <c r="L46" s="70">
        <f t="shared" si="38"/>
        <v>179</v>
      </c>
      <c r="M46" s="70">
        <f t="shared" si="39"/>
        <v>625</v>
      </c>
      <c r="N46" s="70">
        <f t="shared" si="40"/>
        <v>187</v>
      </c>
      <c r="O46" s="70">
        <f t="shared" si="41"/>
        <v>654</v>
      </c>
      <c r="P46" s="70">
        <f t="shared" si="42"/>
        <v>195</v>
      </c>
      <c r="Q46" s="70">
        <f t="shared" si="43"/>
        <v>682</v>
      </c>
      <c r="R46" s="70">
        <f t="shared" si="44"/>
        <v>205</v>
      </c>
      <c r="S46" s="70">
        <f t="shared" si="45"/>
        <v>717</v>
      </c>
      <c r="T46" s="70">
        <f t="shared" si="46"/>
        <v>215</v>
      </c>
      <c r="U46" s="70">
        <f t="shared" si="47"/>
        <v>753</v>
      </c>
      <c r="V46" s="70">
        <f t="shared" si="48"/>
        <v>226</v>
      </c>
      <c r="W46" s="70">
        <f t="shared" si="49"/>
        <v>789</v>
      </c>
      <c r="X46" s="70">
        <f t="shared" si="50"/>
        <v>235</v>
      </c>
      <c r="Y46" s="70">
        <f t="shared" si="51"/>
        <v>825</v>
      </c>
      <c r="Z46" s="70">
        <f t="shared" si="52"/>
        <v>245</v>
      </c>
      <c r="AA46" s="70">
        <f t="shared" si="53"/>
        <v>860</v>
      </c>
      <c r="AB46" s="70"/>
      <c r="AC46" s="72"/>
    </row>
    <row r="47" spans="1:29" s="73" customFormat="1" ht="11.1" customHeight="1">
      <c r="A47" s="69">
        <v>8</v>
      </c>
      <c r="B47" s="70">
        <f t="shared" si="28"/>
        <v>162</v>
      </c>
      <c r="C47" s="70">
        <f t="shared" si="29"/>
        <v>566</v>
      </c>
      <c r="D47" s="70">
        <f t="shared" si="30"/>
        <v>170</v>
      </c>
      <c r="E47" s="70">
        <f t="shared" si="31"/>
        <v>593</v>
      </c>
      <c r="F47" s="70">
        <f t="shared" si="32"/>
        <v>176</v>
      </c>
      <c r="G47" s="70">
        <f t="shared" si="33"/>
        <v>618</v>
      </c>
      <c r="H47" s="70">
        <f t="shared" si="34"/>
        <v>186</v>
      </c>
      <c r="I47" s="70">
        <f t="shared" si="35"/>
        <v>651</v>
      </c>
      <c r="J47" s="70">
        <f t="shared" si="36"/>
        <v>195</v>
      </c>
      <c r="K47" s="70">
        <f t="shared" si="37"/>
        <v>682</v>
      </c>
      <c r="L47" s="70">
        <f t="shared" si="38"/>
        <v>204</v>
      </c>
      <c r="M47" s="70">
        <f t="shared" si="39"/>
        <v>715</v>
      </c>
      <c r="N47" s="70">
        <f t="shared" si="40"/>
        <v>214</v>
      </c>
      <c r="O47" s="70">
        <f t="shared" si="41"/>
        <v>747</v>
      </c>
      <c r="P47" s="70">
        <f t="shared" si="42"/>
        <v>222</v>
      </c>
      <c r="Q47" s="70">
        <f t="shared" si="43"/>
        <v>779</v>
      </c>
      <c r="R47" s="70">
        <f t="shared" si="44"/>
        <v>234</v>
      </c>
      <c r="S47" s="70">
        <f t="shared" si="45"/>
        <v>820</v>
      </c>
      <c r="T47" s="70">
        <f t="shared" si="46"/>
        <v>246</v>
      </c>
      <c r="U47" s="70">
        <f t="shared" si="47"/>
        <v>861</v>
      </c>
      <c r="V47" s="70">
        <f t="shared" si="48"/>
        <v>257</v>
      </c>
      <c r="W47" s="70">
        <f t="shared" si="49"/>
        <v>901</v>
      </c>
      <c r="X47" s="70">
        <f t="shared" si="50"/>
        <v>269</v>
      </c>
      <c r="Y47" s="70">
        <f t="shared" si="51"/>
        <v>942</v>
      </c>
      <c r="Z47" s="70">
        <f t="shared" si="52"/>
        <v>280</v>
      </c>
      <c r="AA47" s="70">
        <f t="shared" si="53"/>
        <v>983</v>
      </c>
      <c r="AB47" s="70"/>
      <c r="AC47" s="72"/>
    </row>
    <row r="48" spans="1:29" s="73" customFormat="1" ht="11.1" customHeight="1">
      <c r="A48" s="69">
        <v>9</v>
      </c>
      <c r="B48" s="70">
        <f t="shared" si="28"/>
        <v>182</v>
      </c>
      <c r="C48" s="70">
        <f t="shared" si="29"/>
        <v>637</v>
      </c>
      <c r="D48" s="70">
        <f t="shared" si="30"/>
        <v>191</v>
      </c>
      <c r="E48" s="70">
        <f t="shared" si="31"/>
        <v>667</v>
      </c>
      <c r="F48" s="70">
        <f t="shared" si="32"/>
        <v>198</v>
      </c>
      <c r="G48" s="70">
        <f t="shared" si="33"/>
        <v>695</v>
      </c>
      <c r="H48" s="70">
        <f t="shared" si="34"/>
        <v>209</v>
      </c>
      <c r="I48" s="70">
        <f t="shared" si="35"/>
        <v>732</v>
      </c>
      <c r="J48" s="70">
        <f t="shared" si="36"/>
        <v>219</v>
      </c>
      <c r="K48" s="70">
        <f t="shared" si="37"/>
        <v>768</v>
      </c>
      <c r="L48" s="70">
        <f t="shared" si="38"/>
        <v>230</v>
      </c>
      <c r="M48" s="70">
        <f t="shared" si="39"/>
        <v>804</v>
      </c>
      <c r="N48" s="70">
        <f t="shared" si="40"/>
        <v>240</v>
      </c>
      <c r="O48" s="70">
        <f t="shared" si="41"/>
        <v>840</v>
      </c>
      <c r="P48" s="70">
        <f t="shared" si="42"/>
        <v>251</v>
      </c>
      <c r="Q48" s="70">
        <f t="shared" si="43"/>
        <v>876</v>
      </c>
      <c r="R48" s="70">
        <f t="shared" si="44"/>
        <v>264</v>
      </c>
      <c r="S48" s="70">
        <f t="shared" si="45"/>
        <v>922</v>
      </c>
      <c r="T48" s="70">
        <f t="shared" si="46"/>
        <v>277</v>
      </c>
      <c r="U48" s="70">
        <f t="shared" si="47"/>
        <v>968</v>
      </c>
      <c r="V48" s="70">
        <f t="shared" si="48"/>
        <v>290</v>
      </c>
      <c r="W48" s="70">
        <f t="shared" si="49"/>
        <v>1014</v>
      </c>
      <c r="X48" s="70">
        <f t="shared" si="50"/>
        <v>303</v>
      </c>
      <c r="Y48" s="70">
        <f t="shared" si="51"/>
        <v>1060</v>
      </c>
      <c r="Z48" s="70">
        <f t="shared" si="52"/>
        <v>316</v>
      </c>
      <c r="AA48" s="70">
        <f t="shared" si="53"/>
        <v>1106</v>
      </c>
      <c r="AB48" s="70"/>
      <c r="AC48" s="72"/>
    </row>
    <row r="49" spans="1:29" s="73" customFormat="1" ht="11.1" customHeight="1">
      <c r="A49" s="69">
        <v>10</v>
      </c>
      <c r="B49" s="70">
        <f t="shared" si="28"/>
        <v>203</v>
      </c>
      <c r="C49" s="70">
        <f t="shared" si="29"/>
        <v>709</v>
      </c>
      <c r="D49" s="70">
        <f t="shared" si="30"/>
        <v>211</v>
      </c>
      <c r="E49" s="70">
        <f t="shared" si="31"/>
        <v>740</v>
      </c>
      <c r="F49" s="70">
        <f t="shared" si="32"/>
        <v>221</v>
      </c>
      <c r="G49" s="70">
        <f t="shared" si="33"/>
        <v>773</v>
      </c>
      <c r="H49" s="70">
        <f t="shared" si="34"/>
        <v>232</v>
      </c>
      <c r="I49" s="70">
        <f t="shared" si="35"/>
        <v>813</v>
      </c>
      <c r="J49" s="70">
        <f t="shared" si="36"/>
        <v>244</v>
      </c>
      <c r="K49" s="70">
        <f t="shared" si="37"/>
        <v>853</v>
      </c>
      <c r="L49" s="70">
        <f t="shared" si="38"/>
        <v>255</v>
      </c>
      <c r="M49" s="70">
        <f t="shared" si="39"/>
        <v>894</v>
      </c>
      <c r="N49" s="70">
        <f t="shared" si="40"/>
        <v>267</v>
      </c>
      <c r="O49" s="70">
        <f t="shared" si="41"/>
        <v>934</v>
      </c>
      <c r="P49" s="70">
        <f t="shared" si="42"/>
        <v>278</v>
      </c>
      <c r="Q49" s="70">
        <f t="shared" si="43"/>
        <v>974</v>
      </c>
      <c r="R49" s="70">
        <f t="shared" si="44"/>
        <v>292</v>
      </c>
      <c r="S49" s="70">
        <f t="shared" si="45"/>
        <v>1025</v>
      </c>
      <c r="T49" s="70">
        <f t="shared" si="46"/>
        <v>308</v>
      </c>
      <c r="U49" s="70">
        <f t="shared" si="47"/>
        <v>1076</v>
      </c>
      <c r="V49" s="70">
        <f t="shared" si="48"/>
        <v>322</v>
      </c>
      <c r="W49" s="70">
        <f t="shared" si="49"/>
        <v>1127</v>
      </c>
      <c r="X49" s="70">
        <f t="shared" si="50"/>
        <v>336</v>
      </c>
      <c r="Y49" s="70">
        <f t="shared" si="51"/>
        <v>1178</v>
      </c>
      <c r="Z49" s="70">
        <f t="shared" si="52"/>
        <v>352</v>
      </c>
      <c r="AA49" s="70">
        <f t="shared" si="53"/>
        <v>1229</v>
      </c>
      <c r="AB49" s="70"/>
      <c r="AC49" s="72"/>
    </row>
    <row r="50" spans="1:29" s="73" customFormat="1" ht="11.1" customHeight="1">
      <c r="A50" s="69">
        <v>11</v>
      </c>
      <c r="B50" s="70">
        <f t="shared" si="28"/>
        <v>222</v>
      </c>
      <c r="C50" s="70">
        <f t="shared" si="29"/>
        <v>779</v>
      </c>
      <c r="D50" s="70">
        <f t="shared" si="30"/>
        <v>233</v>
      </c>
      <c r="E50" s="70">
        <f t="shared" si="31"/>
        <v>815</v>
      </c>
      <c r="F50" s="70">
        <f t="shared" si="32"/>
        <v>243</v>
      </c>
      <c r="G50" s="70">
        <f t="shared" si="33"/>
        <v>850</v>
      </c>
      <c r="H50" s="70">
        <f t="shared" si="34"/>
        <v>255</v>
      </c>
      <c r="I50" s="70">
        <f t="shared" si="35"/>
        <v>895</v>
      </c>
      <c r="J50" s="70">
        <f t="shared" si="36"/>
        <v>268</v>
      </c>
      <c r="K50" s="70">
        <f t="shared" si="37"/>
        <v>939</v>
      </c>
      <c r="L50" s="70">
        <f t="shared" si="38"/>
        <v>280</v>
      </c>
      <c r="M50" s="70">
        <f t="shared" si="39"/>
        <v>982</v>
      </c>
      <c r="N50" s="70">
        <f t="shared" si="40"/>
        <v>294</v>
      </c>
      <c r="O50" s="70">
        <f t="shared" si="41"/>
        <v>1027</v>
      </c>
      <c r="P50" s="70">
        <f t="shared" si="42"/>
        <v>307</v>
      </c>
      <c r="Q50" s="70">
        <f t="shared" si="43"/>
        <v>1071</v>
      </c>
      <c r="R50" s="70">
        <f t="shared" si="44"/>
        <v>322</v>
      </c>
      <c r="S50" s="70">
        <f t="shared" si="45"/>
        <v>1127</v>
      </c>
      <c r="T50" s="70">
        <f t="shared" si="46"/>
        <v>338</v>
      </c>
      <c r="U50" s="70">
        <f t="shared" si="47"/>
        <v>1184</v>
      </c>
      <c r="V50" s="70">
        <f t="shared" si="48"/>
        <v>354</v>
      </c>
      <c r="W50" s="70">
        <f t="shared" si="49"/>
        <v>1240</v>
      </c>
      <c r="X50" s="70">
        <f t="shared" si="50"/>
        <v>370</v>
      </c>
      <c r="Y50" s="70">
        <f t="shared" si="51"/>
        <v>1296</v>
      </c>
      <c r="Z50" s="70">
        <f t="shared" si="52"/>
        <v>387</v>
      </c>
      <c r="AA50" s="70">
        <f t="shared" si="53"/>
        <v>1352</v>
      </c>
      <c r="AB50" s="70"/>
      <c r="AC50" s="72"/>
    </row>
    <row r="51" spans="1:29" s="73" customFormat="1" ht="11.1" customHeight="1">
      <c r="A51" s="69">
        <v>12</v>
      </c>
      <c r="B51" s="70">
        <f t="shared" si="28"/>
        <v>243</v>
      </c>
      <c r="C51" s="70">
        <f t="shared" si="29"/>
        <v>850</v>
      </c>
      <c r="D51" s="70">
        <f t="shared" si="30"/>
        <v>254</v>
      </c>
      <c r="E51" s="70">
        <f t="shared" si="31"/>
        <v>888</v>
      </c>
      <c r="F51" s="70">
        <f t="shared" si="32"/>
        <v>265</v>
      </c>
      <c r="G51" s="70">
        <f t="shared" si="33"/>
        <v>928</v>
      </c>
      <c r="H51" s="70">
        <f t="shared" si="34"/>
        <v>279</v>
      </c>
      <c r="I51" s="70">
        <f t="shared" si="35"/>
        <v>976</v>
      </c>
      <c r="J51" s="70">
        <f t="shared" si="36"/>
        <v>292</v>
      </c>
      <c r="K51" s="70">
        <f t="shared" si="37"/>
        <v>1024</v>
      </c>
      <c r="L51" s="70">
        <f t="shared" si="38"/>
        <v>307</v>
      </c>
      <c r="M51" s="70">
        <f t="shared" si="39"/>
        <v>1072</v>
      </c>
      <c r="N51" s="70">
        <f t="shared" si="40"/>
        <v>320</v>
      </c>
      <c r="O51" s="70">
        <f t="shared" si="41"/>
        <v>1120</v>
      </c>
      <c r="P51" s="70">
        <f t="shared" si="42"/>
        <v>334</v>
      </c>
      <c r="Q51" s="70">
        <f t="shared" si="43"/>
        <v>1169</v>
      </c>
      <c r="R51" s="70">
        <f t="shared" si="44"/>
        <v>352</v>
      </c>
      <c r="S51" s="70">
        <f t="shared" si="45"/>
        <v>1230</v>
      </c>
      <c r="T51" s="70">
        <f t="shared" si="46"/>
        <v>369</v>
      </c>
      <c r="U51" s="70">
        <f t="shared" si="47"/>
        <v>1291</v>
      </c>
      <c r="V51" s="70">
        <f t="shared" si="48"/>
        <v>387</v>
      </c>
      <c r="W51" s="70">
        <f t="shared" si="49"/>
        <v>1353</v>
      </c>
      <c r="X51" s="70">
        <f t="shared" si="50"/>
        <v>404</v>
      </c>
      <c r="Y51" s="70">
        <f t="shared" si="51"/>
        <v>1414</v>
      </c>
      <c r="Z51" s="70">
        <f t="shared" si="52"/>
        <v>422</v>
      </c>
      <c r="AA51" s="70">
        <f t="shared" si="53"/>
        <v>1475</v>
      </c>
      <c r="AB51" s="70"/>
      <c r="AC51" s="72"/>
    </row>
    <row r="52" spans="1:29" s="73" customFormat="1" ht="11.1" customHeight="1">
      <c r="A52" s="69">
        <v>13</v>
      </c>
      <c r="B52" s="70">
        <f t="shared" si="28"/>
        <v>263</v>
      </c>
      <c r="C52" s="70">
        <f t="shared" si="29"/>
        <v>921</v>
      </c>
      <c r="D52" s="70">
        <f t="shared" si="30"/>
        <v>275</v>
      </c>
      <c r="E52" s="70">
        <f t="shared" si="31"/>
        <v>963</v>
      </c>
      <c r="F52" s="70">
        <f t="shared" si="32"/>
        <v>287</v>
      </c>
      <c r="G52" s="70">
        <f t="shared" si="33"/>
        <v>1004</v>
      </c>
      <c r="H52" s="70">
        <f t="shared" si="34"/>
        <v>302</v>
      </c>
      <c r="I52" s="70">
        <f t="shared" si="35"/>
        <v>1057</v>
      </c>
      <c r="J52" s="70">
        <f t="shared" si="36"/>
        <v>317</v>
      </c>
      <c r="K52" s="70">
        <f t="shared" si="37"/>
        <v>1109</v>
      </c>
      <c r="L52" s="70">
        <f t="shared" si="38"/>
        <v>332</v>
      </c>
      <c r="M52" s="70">
        <f t="shared" si="39"/>
        <v>1162</v>
      </c>
      <c r="N52" s="70">
        <f t="shared" si="40"/>
        <v>347</v>
      </c>
      <c r="O52" s="70">
        <f t="shared" si="41"/>
        <v>1214</v>
      </c>
      <c r="P52" s="70">
        <f t="shared" si="42"/>
        <v>361</v>
      </c>
      <c r="Q52" s="70">
        <f t="shared" si="43"/>
        <v>1266</v>
      </c>
      <c r="R52" s="70">
        <f t="shared" si="44"/>
        <v>381</v>
      </c>
      <c r="S52" s="70">
        <f t="shared" si="45"/>
        <v>1333</v>
      </c>
      <c r="T52" s="70">
        <f t="shared" si="46"/>
        <v>400</v>
      </c>
      <c r="U52" s="70">
        <f t="shared" si="47"/>
        <v>1399</v>
      </c>
      <c r="V52" s="70">
        <f t="shared" si="48"/>
        <v>418</v>
      </c>
      <c r="W52" s="70">
        <f t="shared" si="49"/>
        <v>1465</v>
      </c>
      <c r="X52" s="70">
        <f t="shared" si="50"/>
        <v>437</v>
      </c>
      <c r="Y52" s="70">
        <f t="shared" si="51"/>
        <v>1531</v>
      </c>
      <c r="Z52" s="70">
        <f t="shared" si="52"/>
        <v>457</v>
      </c>
      <c r="AA52" s="70">
        <f t="shared" si="53"/>
        <v>1598</v>
      </c>
      <c r="AB52" s="70"/>
      <c r="AC52" s="72"/>
    </row>
    <row r="53" spans="1:29" s="73" customFormat="1" ht="11.1" customHeight="1">
      <c r="A53" s="69">
        <v>14</v>
      </c>
      <c r="B53" s="70">
        <f t="shared" si="28"/>
        <v>284</v>
      </c>
      <c r="C53" s="70">
        <f t="shared" si="29"/>
        <v>992</v>
      </c>
      <c r="D53" s="70">
        <f t="shared" si="30"/>
        <v>296</v>
      </c>
      <c r="E53" s="70">
        <f t="shared" si="31"/>
        <v>1037</v>
      </c>
      <c r="F53" s="70">
        <f t="shared" si="32"/>
        <v>309</v>
      </c>
      <c r="G53" s="70">
        <f t="shared" si="33"/>
        <v>1082</v>
      </c>
      <c r="H53" s="70">
        <f t="shared" si="34"/>
        <v>325</v>
      </c>
      <c r="I53" s="70">
        <f t="shared" si="35"/>
        <v>1138</v>
      </c>
      <c r="J53" s="70">
        <f t="shared" si="36"/>
        <v>342</v>
      </c>
      <c r="K53" s="70">
        <f t="shared" si="37"/>
        <v>1195</v>
      </c>
      <c r="L53" s="70">
        <f t="shared" si="38"/>
        <v>357</v>
      </c>
      <c r="M53" s="70">
        <f t="shared" si="39"/>
        <v>1251</v>
      </c>
      <c r="N53" s="70">
        <f t="shared" si="40"/>
        <v>373</v>
      </c>
      <c r="O53" s="70">
        <f t="shared" si="41"/>
        <v>1308</v>
      </c>
      <c r="P53" s="70">
        <f t="shared" si="42"/>
        <v>390</v>
      </c>
      <c r="Q53" s="70">
        <f t="shared" si="43"/>
        <v>1364</v>
      </c>
      <c r="R53" s="70">
        <f t="shared" si="44"/>
        <v>410</v>
      </c>
      <c r="S53" s="70">
        <f t="shared" si="45"/>
        <v>1435</v>
      </c>
      <c r="T53" s="70">
        <f t="shared" si="46"/>
        <v>430</v>
      </c>
      <c r="U53" s="70">
        <f t="shared" si="47"/>
        <v>1506</v>
      </c>
      <c r="V53" s="70">
        <f t="shared" si="48"/>
        <v>451</v>
      </c>
      <c r="W53" s="70">
        <f t="shared" si="49"/>
        <v>1578</v>
      </c>
      <c r="X53" s="70">
        <f t="shared" si="50"/>
        <v>471</v>
      </c>
      <c r="Y53" s="70">
        <f t="shared" si="51"/>
        <v>1649</v>
      </c>
      <c r="Z53" s="70">
        <f t="shared" si="52"/>
        <v>492</v>
      </c>
      <c r="AA53" s="70">
        <f t="shared" si="53"/>
        <v>1721</v>
      </c>
      <c r="AB53" s="70"/>
      <c r="AC53" s="72"/>
    </row>
    <row r="54" spans="1:29" s="73" customFormat="1" ht="11.1" customHeight="1">
      <c r="A54" s="69">
        <v>15</v>
      </c>
      <c r="B54" s="70">
        <f t="shared" si="28"/>
        <v>303</v>
      </c>
      <c r="C54" s="70">
        <f t="shared" si="29"/>
        <v>1062</v>
      </c>
      <c r="D54" s="70">
        <f t="shared" si="30"/>
        <v>318</v>
      </c>
      <c r="E54" s="70">
        <f t="shared" si="31"/>
        <v>1111</v>
      </c>
      <c r="F54" s="70">
        <f t="shared" si="32"/>
        <v>331</v>
      </c>
      <c r="G54" s="70">
        <f t="shared" si="33"/>
        <v>1159</v>
      </c>
      <c r="H54" s="70">
        <f t="shared" si="34"/>
        <v>348</v>
      </c>
      <c r="I54" s="70">
        <f t="shared" si="35"/>
        <v>1220</v>
      </c>
      <c r="J54" s="70">
        <f t="shared" si="36"/>
        <v>366</v>
      </c>
      <c r="K54" s="70">
        <f t="shared" si="37"/>
        <v>1280</v>
      </c>
      <c r="L54" s="70">
        <f t="shared" si="38"/>
        <v>383</v>
      </c>
      <c r="M54" s="70">
        <f t="shared" si="39"/>
        <v>1341</v>
      </c>
      <c r="N54" s="70">
        <f t="shared" si="40"/>
        <v>400</v>
      </c>
      <c r="O54" s="70">
        <f t="shared" si="41"/>
        <v>1401</v>
      </c>
      <c r="P54" s="70">
        <f t="shared" si="42"/>
        <v>417</v>
      </c>
      <c r="Q54" s="70">
        <f t="shared" si="43"/>
        <v>1461</v>
      </c>
      <c r="R54" s="70">
        <f t="shared" si="44"/>
        <v>439</v>
      </c>
      <c r="S54" s="70">
        <f t="shared" si="45"/>
        <v>1538</v>
      </c>
      <c r="T54" s="70">
        <f t="shared" si="46"/>
        <v>461</v>
      </c>
      <c r="U54" s="70">
        <f t="shared" si="47"/>
        <v>1614</v>
      </c>
      <c r="V54" s="70">
        <f t="shared" si="48"/>
        <v>483</v>
      </c>
      <c r="W54" s="70">
        <f t="shared" si="49"/>
        <v>1691</v>
      </c>
      <c r="X54" s="70">
        <f t="shared" si="50"/>
        <v>505</v>
      </c>
      <c r="Y54" s="70">
        <f t="shared" si="51"/>
        <v>1767</v>
      </c>
      <c r="Z54" s="70">
        <f t="shared" si="52"/>
        <v>527</v>
      </c>
      <c r="AA54" s="70">
        <f t="shared" si="53"/>
        <v>1843</v>
      </c>
      <c r="AB54" s="70"/>
      <c r="AC54" s="72"/>
    </row>
    <row r="55" spans="1:29" s="73" customFormat="1" ht="11.1" customHeight="1">
      <c r="A55" s="69">
        <v>16</v>
      </c>
      <c r="B55" s="70">
        <f t="shared" si="28"/>
        <v>324</v>
      </c>
      <c r="C55" s="70">
        <f t="shared" si="29"/>
        <v>1134</v>
      </c>
      <c r="D55" s="70">
        <f t="shared" si="30"/>
        <v>338</v>
      </c>
      <c r="E55" s="70">
        <f t="shared" si="31"/>
        <v>1185</v>
      </c>
      <c r="F55" s="70">
        <f t="shared" si="32"/>
        <v>354</v>
      </c>
      <c r="G55" s="70">
        <f t="shared" si="33"/>
        <v>1237</v>
      </c>
      <c r="H55" s="70">
        <f t="shared" si="34"/>
        <v>371</v>
      </c>
      <c r="I55" s="70">
        <f t="shared" si="35"/>
        <v>1301</v>
      </c>
      <c r="J55" s="70">
        <f t="shared" si="36"/>
        <v>390</v>
      </c>
      <c r="K55" s="70">
        <f t="shared" si="37"/>
        <v>1366</v>
      </c>
      <c r="L55" s="70">
        <f t="shared" si="38"/>
        <v>409</v>
      </c>
      <c r="M55" s="70">
        <f t="shared" si="39"/>
        <v>1429</v>
      </c>
      <c r="N55" s="70">
        <f t="shared" si="40"/>
        <v>427</v>
      </c>
      <c r="O55" s="70">
        <f t="shared" si="41"/>
        <v>1494</v>
      </c>
      <c r="P55" s="70">
        <f t="shared" si="42"/>
        <v>446</v>
      </c>
      <c r="Q55" s="70">
        <f t="shared" si="43"/>
        <v>1559</v>
      </c>
      <c r="R55" s="70">
        <f t="shared" si="44"/>
        <v>469</v>
      </c>
      <c r="S55" s="70">
        <f t="shared" si="45"/>
        <v>1640</v>
      </c>
      <c r="T55" s="70">
        <f t="shared" si="46"/>
        <v>492</v>
      </c>
      <c r="U55" s="70">
        <f t="shared" si="47"/>
        <v>1722</v>
      </c>
      <c r="V55" s="70">
        <f t="shared" si="48"/>
        <v>515</v>
      </c>
      <c r="W55" s="70">
        <f t="shared" si="49"/>
        <v>1803</v>
      </c>
      <c r="X55" s="70">
        <f t="shared" si="50"/>
        <v>539</v>
      </c>
      <c r="Y55" s="70">
        <f t="shared" si="51"/>
        <v>1885</v>
      </c>
      <c r="Z55" s="70">
        <f t="shared" si="52"/>
        <v>562</v>
      </c>
      <c r="AA55" s="70">
        <f t="shared" si="53"/>
        <v>1966</v>
      </c>
      <c r="AB55" s="70"/>
      <c r="AC55" s="72"/>
    </row>
    <row r="56" spans="1:29" s="73" customFormat="1" ht="11.1" customHeight="1">
      <c r="A56" s="69">
        <v>17</v>
      </c>
      <c r="B56" s="70">
        <f t="shared" si="28"/>
        <v>344</v>
      </c>
      <c r="C56" s="70">
        <f t="shared" si="29"/>
        <v>1205</v>
      </c>
      <c r="D56" s="70">
        <f t="shared" si="30"/>
        <v>359</v>
      </c>
      <c r="E56" s="70">
        <f t="shared" si="31"/>
        <v>1259</v>
      </c>
      <c r="F56" s="70">
        <f t="shared" si="32"/>
        <v>376</v>
      </c>
      <c r="G56" s="70">
        <f t="shared" si="33"/>
        <v>1314</v>
      </c>
      <c r="H56" s="70">
        <f t="shared" si="34"/>
        <v>395</v>
      </c>
      <c r="I56" s="70">
        <f t="shared" si="35"/>
        <v>1382</v>
      </c>
      <c r="J56" s="70">
        <f t="shared" si="36"/>
        <v>414</v>
      </c>
      <c r="K56" s="70">
        <f t="shared" si="37"/>
        <v>1450</v>
      </c>
      <c r="L56" s="70">
        <f t="shared" si="38"/>
        <v>434</v>
      </c>
      <c r="M56" s="70">
        <f t="shared" si="39"/>
        <v>1519</v>
      </c>
      <c r="N56" s="70">
        <f t="shared" si="40"/>
        <v>453</v>
      </c>
      <c r="O56" s="70">
        <f t="shared" si="41"/>
        <v>1587</v>
      </c>
      <c r="P56" s="70">
        <f t="shared" si="42"/>
        <v>473</v>
      </c>
      <c r="Q56" s="70">
        <f t="shared" si="43"/>
        <v>1656</v>
      </c>
      <c r="R56" s="70">
        <f t="shared" si="44"/>
        <v>498</v>
      </c>
      <c r="S56" s="70">
        <f t="shared" si="45"/>
        <v>1743</v>
      </c>
      <c r="T56" s="70">
        <f t="shared" si="46"/>
        <v>522</v>
      </c>
      <c r="U56" s="70">
        <f t="shared" si="47"/>
        <v>1829</v>
      </c>
      <c r="V56" s="70">
        <f t="shared" si="48"/>
        <v>548</v>
      </c>
      <c r="W56" s="70">
        <f t="shared" si="49"/>
        <v>1916</v>
      </c>
      <c r="X56" s="70">
        <f t="shared" si="50"/>
        <v>572</v>
      </c>
      <c r="Y56" s="70">
        <f t="shared" si="51"/>
        <v>2002</v>
      </c>
      <c r="Z56" s="70">
        <f t="shared" si="52"/>
        <v>597</v>
      </c>
      <c r="AA56" s="70">
        <f t="shared" si="53"/>
        <v>2090</v>
      </c>
      <c r="AB56" s="70"/>
      <c r="AC56" s="72"/>
    </row>
    <row r="57" spans="1:29" s="73" customFormat="1" ht="11.1" customHeight="1">
      <c r="A57" s="69">
        <v>18</v>
      </c>
      <c r="B57" s="70">
        <f t="shared" si="28"/>
        <v>365</v>
      </c>
      <c r="C57" s="70">
        <f t="shared" si="29"/>
        <v>1275</v>
      </c>
      <c r="D57" s="70">
        <f t="shared" si="30"/>
        <v>381</v>
      </c>
      <c r="E57" s="70">
        <f t="shared" si="31"/>
        <v>1333</v>
      </c>
      <c r="F57" s="70">
        <f t="shared" si="32"/>
        <v>398</v>
      </c>
      <c r="G57" s="70">
        <f t="shared" si="33"/>
        <v>1391</v>
      </c>
      <c r="H57" s="70">
        <f t="shared" si="34"/>
        <v>418</v>
      </c>
      <c r="I57" s="70">
        <f t="shared" si="35"/>
        <v>1463</v>
      </c>
      <c r="J57" s="70">
        <f t="shared" si="36"/>
        <v>439</v>
      </c>
      <c r="K57" s="70">
        <f t="shared" si="37"/>
        <v>1536</v>
      </c>
      <c r="L57" s="70">
        <f t="shared" si="38"/>
        <v>460</v>
      </c>
      <c r="M57" s="70">
        <f t="shared" si="39"/>
        <v>1609</v>
      </c>
      <c r="N57" s="70">
        <f t="shared" si="40"/>
        <v>480</v>
      </c>
      <c r="O57" s="70">
        <f t="shared" si="41"/>
        <v>1681</v>
      </c>
      <c r="P57" s="70">
        <f t="shared" si="42"/>
        <v>501</v>
      </c>
      <c r="Q57" s="70">
        <f t="shared" si="43"/>
        <v>1753</v>
      </c>
      <c r="R57" s="70">
        <f t="shared" si="44"/>
        <v>527</v>
      </c>
      <c r="S57" s="70">
        <f t="shared" si="45"/>
        <v>1845</v>
      </c>
      <c r="T57" s="70">
        <f t="shared" si="46"/>
        <v>553</v>
      </c>
      <c r="U57" s="70">
        <f t="shared" si="47"/>
        <v>1936</v>
      </c>
      <c r="V57" s="70">
        <f t="shared" si="48"/>
        <v>579</v>
      </c>
      <c r="W57" s="70">
        <f t="shared" si="49"/>
        <v>2028</v>
      </c>
      <c r="X57" s="70">
        <f t="shared" si="50"/>
        <v>606</v>
      </c>
      <c r="Y57" s="70">
        <f t="shared" si="51"/>
        <v>2120</v>
      </c>
      <c r="Z57" s="70">
        <f t="shared" si="52"/>
        <v>632</v>
      </c>
      <c r="AA57" s="70">
        <f t="shared" si="53"/>
        <v>2212</v>
      </c>
      <c r="AB57" s="70"/>
      <c r="AC57" s="72"/>
    </row>
    <row r="58" spans="1:29" s="73" customFormat="1" ht="11.1" customHeight="1">
      <c r="A58" s="69">
        <v>19</v>
      </c>
      <c r="B58" s="70">
        <f t="shared" si="28"/>
        <v>384</v>
      </c>
      <c r="C58" s="70">
        <f t="shared" si="29"/>
        <v>1346</v>
      </c>
      <c r="D58" s="70">
        <f t="shared" si="30"/>
        <v>402</v>
      </c>
      <c r="E58" s="70">
        <f t="shared" si="31"/>
        <v>1407</v>
      </c>
      <c r="F58" s="70">
        <f t="shared" si="32"/>
        <v>419</v>
      </c>
      <c r="G58" s="70">
        <f t="shared" si="33"/>
        <v>1469</v>
      </c>
      <c r="H58" s="70">
        <f t="shared" si="34"/>
        <v>441</v>
      </c>
      <c r="I58" s="70">
        <f t="shared" si="35"/>
        <v>1544</v>
      </c>
      <c r="J58" s="70">
        <f t="shared" si="36"/>
        <v>463</v>
      </c>
      <c r="K58" s="70">
        <f t="shared" si="37"/>
        <v>1621</v>
      </c>
      <c r="L58" s="70">
        <f t="shared" si="38"/>
        <v>485</v>
      </c>
      <c r="M58" s="70">
        <f t="shared" si="39"/>
        <v>1698</v>
      </c>
      <c r="N58" s="70">
        <f t="shared" si="40"/>
        <v>507</v>
      </c>
      <c r="O58" s="70">
        <f t="shared" si="41"/>
        <v>1774</v>
      </c>
      <c r="P58" s="70">
        <f t="shared" si="42"/>
        <v>529</v>
      </c>
      <c r="Q58" s="70">
        <f t="shared" si="43"/>
        <v>1851</v>
      </c>
      <c r="R58" s="70">
        <f t="shared" si="44"/>
        <v>556</v>
      </c>
      <c r="S58" s="70">
        <f t="shared" si="45"/>
        <v>1947</v>
      </c>
      <c r="T58" s="70">
        <f t="shared" si="46"/>
        <v>584</v>
      </c>
      <c r="U58" s="70">
        <f t="shared" si="47"/>
        <v>2045</v>
      </c>
      <c r="V58" s="70">
        <f t="shared" si="48"/>
        <v>612</v>
      </c>
      <c r="W58" s="70">
        <f t="shared" si="49"/>
        <v>2141</v>
      </c>
      <c r="X58" s="70">
        <f t="shared" si="50"/>
        <v>640</v>
      </c>
      <c r="Y58" s="70">
        <f t="shared" si="51"/>
        <v>2239</v>
      </c>
      <c r="Z58" s="70">
        <f t="shared" si="52"/>
        <v>667</v>
      </c>
      <c r="AA58" s="70">
        <f t="shared" si="53"/>
        <v>2335</v>
      </c>
      <c r="AB58" s="70"/>
      <c r="AC58" s="72"/>
    </row>
    <row r="59" spans="1:29" s="73" customFormat="1" ht="11.1" customHeight="1">
      <c r="A59" s="69">
        <v>20</v>
      </c>
      <c r="B59" s="70">
        <f t="shared" si="28"/>
        <v>405</v>
      </c>
      <c r="C59" s="70">
        <f t="shared" si="29"/>
        <v>1417</v>
      </c>
      <c r="D59" s="70">
        <f t="shared" si="30"/>
        <v>423</v>
      </c>
      <c r="E59" s="70">
        <f t="shared" si="31"/>
        <v>1481</v>
      </c>
      <c r="F59" s="70">
        <f t="shared" si="32"/>
        <v>441</v>
      </c>
      <c r="G59" s="70">
        <f t="shared" si="33"/>
        <v>1545</v>
      </c>
      <c r="H59" s="70">
        <f t="shared" si="34"/>
        <v>464</v>
      </c>
      <c r="I59" s="70">
        <f t="shared" si="35"/>
        <v>1626</v>
      </c>
      <c r="J59" s="70">
        <f t="shared" si="36"/>
        <v>487</v>
      </c>
      <c r="K59" s="70">
        <f t="shared" si="37"/>
        <v>1706</v>
      </c>
      <c r="L59" s="70">
        <f t="shared" si="38"/>
        <v>510</v>
      </c>
      <c r="M59" s="70">
        <f t="shared" si="39"/>
        <v>1787</v>
      </c>
      <c r="N59" s="70">
        <f t="shared" si="40"/>
        <v>533</v>
      </c>
      <c r="O59" s="70">
        <f t="shared" si="41"/>
        <v>1867</v>
      </c>
      <c r="P59" s="70">
        <f t="shared" si="42"/>
        <v>556</v>
      </c>
      <c r="Q59" s="70">
        <f t="shared" si="43"/>
        <v>1948</v>
      </c>
      <c r="R59" s="70">
        <f t="shared" si="44"/>
        <v>586</v>
      </c>
      <c r="S59" s="70">
        <f t="shared" si="45"/>
        <v>2050</v>
      </c>
      <c r="T59" s="70">
        <f t="shared" si="46"/>
        <v>614</v>
      </c>
      <c r="U59" s="70">
        <f t="shared" si="47"/>
        <v>2152</v>
      </c>
      <c r="V59" s="70">
        <f t="shared" si="48"/>
        <v>644</v>
      </c>
      <c r="W59" s="70">
        <f t="shared" si="49"/>
        <v>2254</v>
      </c>
      <c r="X59" s="70">
        <f t="shared" si="50"/>
        <v>674</v>
      </c>
      <c r="Y59" s="70">
        <f t="shared" si="51"/>
        <v>2356</v>
      </c>
      <c r="Z59" s="70">
        <f t="shared" si="52"/>
        <v>702</v>
      </c>
      <c r="AA59" s="70">
        <f t="shared" si="53"/>
        <v>2458</v>
      </c>
      <c r="AB59" s="70"/>
      <c r="AC59" s="72"/>
    </row>
    <row r="60" spans="1:29" s="73" customFormat="1" ht="11.1" customHeight="1">
      <c r="A60" s="69">
        <v>21</v>
      </c>
      <c r="B60" s="70">
        <f t="shared" si="28"/>
        <v>425</v>
      </c>
      <c r="C60" s="70">
        <f t="shared" si="29"/>
        <v>1487</v>
      </c>
      <c r="D60" s="70">
        <f t="shared" si="30"/>
        <v>445</v>
      </c>
      <c r="E60" s="70">
        <f t="shared" si="31"/>
        <v>1555</v>
      </c>
      <c r="F60" s="70">
        <f t="shared" si="32"/>
        <v>463</v>
      </c>
      <c r="G60" s="70">
        <f t="shared" si="33"/>
        <v>1623</v>
      </c>
      <c r="H60" s="70">
        <f t="shared" si="34"/>
        <v>487</v>
      </c>
      <c r="I60" s="70">
        <f t="shared" si="35"/>
        <v>1707</v>
      </c>
      <c r="J60" s="70">
        <f t="shared" si="36"/>
        <v>512</v>
      </c>
      <c r="K60" s="70">
        <f t="shared" si="37"/>
        <v>1792</v>
      </c>
      <c r="L60" s="70">
        <f t="shared" si="38"/>
        <v>537</v>
      </c>
      <c r="M60" s="70">
        <f t="shared" si="39"/>
        <v>1876</v>
      </c>
      <c r="N60" s="70">
        <f t="shared" si="40"/>
        <v>561</v>
      </c>
      <c r="O60" s="70">
        <f t="shared" si="41"/>
        <v>1961</v>
      </c>
      <c r="P60" s="70">
        <f t="shared" si="42"/>
        <v>585</v>
      </c>
      <c r="Q60" s="70">
        <f t="shared" si="43"/>
        <v>2046</v>
      </c>
      <c r="R60" s="70">
        <f t="shared" si="44"/>
        <v>615</v>
      </c>
      <c r="S60" s="70">
        <f t="shared" si="45"/>
        <v>2152</v>
      </c>
      <c r="T60" s="70">
        <f t="shared" si="46"/>
        <v>645</v>
      </c>
      <c r="U60" s="70">
        <f t="shared" si="47"/>
        <v>2259</v>
      </c>
      <c r="V60" s="70">
        <f t="shared" si="48"/>
        <v>676</v>
      </c>
      <c r="W60" s="70">
        <f t="shared" si="49"/>
        <v>2367</v>
      </c>
      <c r="X60" s="70">
        <f t="shared" si="50"/>
        <v>706</v>
      </c>
      <c r="Y60" s="70">
        <f t="shared" si="51"/>
        <v>2474</v>
      </c>
      <c r="Z60" s="70">
        <f t="shared" si="52"/>
        <v>737</v>
      </c>
      <c r="AA60" s="70">
        <f t="shared" si="53"/>
        <v>2580</v>
      </c>
      <c r="AB60" s="70"/>
      <c r="AC60" s="72"/>
    </row>
    <row r="61" spans="1:29" s="73" customFormat="1" ht="11.1" customHeight="1">
      <c r="A61" s="69">
        <v>22</v>
      </c>
      <c r="B61" s="70">
        <f t="shared" si="28"/>
        <v>446</v>
      </c>
      <c r="C61" s="70">
        <f t="shared" si="29"/>
        <v>1559</v>
      </c>
      <c r="D61" s="70">
        <f t="shared" si="30"/>
        <v>465</v>
      </c>
      <c r="E61" s="70">
        <f t="shared" si="31"/>
        <v>1630</v>
      </c>
      <c r="F61" s="70">
        <f t="shared" si="32"/>
        <v>486</v>
      </c>
      <c r="G61" s="70">
        <f t="shared" si="33"/>
        <v>1700</v>
      </c>
      <c r="H61" s="70">
        <f t="shared" si="34"/>
        <v>511</v>
      </c>
      <c r="I61" s="70">
        <f t="shared" si="35"/>
        <v>1789</v>
      </c>
      <c r="J61" s="70">
        <f t="shared" si="36"/>
        <v>537</v>
      </c>
      <c r="K61" s="70">
        <f t="shared" si="37"/>
        <v>1877</v>
      </c>
      <c r="L61" s="70">
        <f t="shared" si="38"/>
        <v>562</v>
      </c>
      <c r="M61" s="70">
        <f t="shared" si="39"/>
        <v>1966</v>
      </c>
      <c r="N61" s="70">
        <f t="shared" si="40"/>
        <v>587</v>
      </c>
      <c r="O61" s="70">
        <f t="shared" si="41"/>
        <v>2055</v>
      </c>
      <c r="P61" s="70">
        <f t="shared" si="42"/>
        <v>612</v>
      </c>
      <c r="Q61" s="70">
        <f t="shared" si="43"/>
        <v>2143</v>
      </c>
      <c r="R61" s="70">
        <f t="shared" si="44"/>
        <v>644</v>
      </c>
      <c r="S61" s="70">
        <f t="shared" si="45"/>
        <v>2255</v>
      </c>
      <c r="T61" s="70">
        <f t="shared" si="46"/>
        <v>677</v>
      </c>
      <c r="U61" s="70">
        <f t="shared" si="47"/>
        <v>2367</v>
      </c>
      <c r="V61" s="70">
        <f t="shared" si="48"/>
        <v>709</v>
      </c>
      <c r="W61" s="70">
        <f t="shared" si="49"/>
        <v>2480</v>
      </c>
      <c r="X61" s="70">
        <f t="shared" si="50"/>
        <v>740</v>
      </c>
      <c r="Y61" s="70">
        <f t="shared" si="51"/>
        <v>2591</v>
      </c>
      <c r="Z61" s="70">
        <f t="shared" si="52"/>
        <v>772</v>
      </c>
      <c r="AA61" s="70">
        <f t="shared" si="53"/>
        <v>2704</v>
      </c>
      <c r="AB61" s="70"/>
      <c r="AC61" s="72"/>
    </row>
    <row r="62" spans="1:29" s="73" customFormat="1" ht="11.1" customHeight="1">
      <c r="A62" s="69">
        <v>23</v>
      </c>
      <c r="B62" s="70">
        <f t="shared" si="28"/>
        <v>465</v>
      </c>
      <c r="C62" s="70">
        <f t="shared" si="29"/>
        <v>1630</v>
      </c>
      <c r="D62" s="70">
        <f t="shared" si="30"/>
        <v>486</v>
      </c>
      <c r="E62" s="70">
        <f t="shared" si="31"/>
        <v>1703</v>
      </c>
      <c r="F62" s="70">
        <f t="shared" si="32"/>
        <v>508</v>
      </c>
      <c r="G62" s="70">
        <f t="shared" si="33"/>
        <v>1778</v>
      </c>
      <c r="H62" s="70">
        <f t="shared" si="34"/>
        <v>534</v>
      </c>
      <c r="I62" s="70">
        <f t="shared" si="35"/>
        <v>1870</v>
      </c>
      <c r="J62" s="70">
        <f t="shared" si="36"/>
        <v>561</v>
      </c>
      <c r="K62" s="70">
        <f t="shared" si="37"/>
        <v>1963</v>
      </c>
      <c r="L62" s="70">
        <f t="shared" si="38"/>
        <v>587</v>
      </c>
      <c r="M62" s="70">
        <f t="shared" si="39"/>
        <v>2055</v>
      </c>
      <c r="N62" s="70">
        <f t="shared" si="40"/>
        <v>613</v>
      </c>
      <c r="O62" s="70">
        <f t="shared" si="41"/>
        <v>2148</v>
      </c>
      <c r="P62" s="70">
        <f t="shared" si="42"/>
        <v>640</v>
      </c>
      <c r="Q62" s="70">
        <f t="shared" si="43"/>
        <v>2241</v>
      </c>
      <c r="R62" s="70">
        <f t="shared" si="44"/>
        <v>674</v>
      </c>
      <c r="S62" s="70">
        <f t="shared" si="45"/>
        <v>2358</v>
      </c>
      <c r="T62" s="70">
        <f t="shared" si="46"/>
        <v>707</v>
      </c>
      <c r="U62" s="70">
        <f t="shared" si="47"/>
        <v>2475</v>
      </c>
      <c r="V62" s="70">
        <f t="shared" si="48"/>
        <v>740</v>
      </c>
      <c r="W62" s="70">
        <f t="shared" si="49"/>
        <v>2592</v>
      </c>
      <c r="X62" s="70">
        <f t="shared" si="50"/>
        <v>774</v>
      </c>
      <c r="Y62" s="70">
        <f t="shared" si="51"/>
        <v>2710</v>
      </c>
      <c r="Z62" s="70">
        <f t="shared" si="52"/>
        <v>807</v>
      </c>
      <c r="AA62" s="70">
        <f t="shared" si="53"/>
        <v>2827</v>
      </c>
      <c r="AB62" s="70"/>
      <c r="AC62" s="72"/>
    </row>
    <row r="63" spans="1:29" s="73" customFormat="1" ht="11.1" customHeight="1">
      <c r="A63" s="69">
        <v>24</v>
      </c>
      <c r="B63" s="70">
        <f t="shared" si="28"/>
        <v>486</v>
      </c>
      <c r="C63" s="70">
        <f t="shared" si="29"/>
        <v>1700</v>
      </c>
      <c r="D63" s="70">
        <f t="shared" si="30"/>
        <v>508</v>
      </c>
      <c r="E63" s="70">
        <f t="shared" si="31"/>
        <v>1778</v>
      </c>
      <c r="F63" s="70">
        <f t="shared" si="32"/>
        <v>530</v>
      </c>
      <c r="G63" s="70">
        <f t="shared" si="33"/>
        <v>1854</v>
      </c>
      <c r="H63" s="70">
        <f t="shared" si="34"/>
        <v>557</v>
      </c>
      <c r="I63" s="70">
        <f t="shared" si="35"/>
        <v>1952</v>
      </c>
      <c r="J63" s="70">
        <f t="shared" si="36"/>
        <v>585</v>
      </c>
      <c r="K63" s="70">
        <f t="shared" si="37"/>
        <v>2048</v>
      </c>
      <c r="L63" s="70">
        <f t="shared" si="38"/>
        <v>612</v>
      </c>
      <c r="M63" s="70">
        <f t="shared" si="39"/>
        <v>2144</v>
      </c>
      <c r="N63" s="70">
        <f t="shared" si="40"/>
        <v>641</v>
      </c>
      <c r="O63" s="70">
        <f t="shared" si="41"/>
        <v>2241</v>
      </c>
      <c r="P63" s="70">
        <f t="shared" si="42"/>
        <v>668</v>
      </c>
      <c r="Q63" s="70">
        <f t="shared" si="43"/>
        <v>2337</v>
      </c>
      <c r="R63" s="70">
        <f t="shared" si="44"/>
        <v>703</v>
      </c>
      <c r="S63" s="70">
        <f t="shared" si="45"/>
        <v>2460</v>
      </c>
      <c r="T63" s="70">
        <f t="shared" si="46"/>
        <v>738</v>
      </c>
      <c r="U63" s="70">
        <f t="shared" si="47"/>
        <v>2583</v>
      </c>
      <c r="V63" s="70">
        <f t="shared" si="48"/>
        <v>773</v>
      </c>
      <c r="W63" s="70">
        <f t="shared" si="49"/>
        <v>2705</v>
      </c>
      <c r="X63" s="70">
        <f t="shared" si="50"/>
        <v>808</v>
      </c>
      <c r="Y63" s="70">
        <f t="shared" si="51"/>
        <v>2827</v>
      </c>
      <c r="Z63" s="70">
        <f t="shared" si="52"/>
        <v>842</v>
      </c>
      <c r="AA63" s="70">
        <f t="shared" si="53"/>
        <v>2949</v>
      </c>
      <c r="AB63" s="70"/>
      <c r="AC63" s="72"/>
    </row>
    <row r="64" spans="1:29" s="73" customFormat="1" ht="11.1" customHeight="1">
      <c r="A64" s="69">
        <v>25</v>
      </c>
      <c r="B64" s="70">
        <f t="shared" si="28"/>
        <v>506</v>
      </c>
      <c r="C64" s="70">
        <f t="shared" si="29"/>
        <v>1771</v>
      </c>
      <c r="D64" s="70">
        <f t="shared" si="30"/>
        <v>529</v>
      </c>
      <c r="E64" s="70">
        <f t="shared" si="31"/>
        <v>1852</v>
      </c>
      <c r="F64" s="70">
        <f t="shared" si="32"/>
        <v>552</v>
      </c>
      <c r="G64" s="70">
        <f t="shared" si="33"/>
        <v>1932</v>
      </c>
      <c r="H64" s="70">
        <f t="shared" si="34"/>
        <v>581</v>
      </c>
      <c r="I64" s="70">
        <f t="shared" si="35"/>
        <v>2033</v>
      </c>
      <c r="J64" s="70">
        <f t="shared" si="36"/>
        <v>610</v>
      </c>
      <c r="K64" s="70">
        <f t="shared" si="37"/>
        <v>2134</v>
      </c>
      <c r="L64" s="70">
        <f t="shared" si="38"/>
        <v>639</v>
      </c>
      <c r="M64" s="70">
        <f t="shared" si="39"/>
        <v>2234</v>
      </c>
      <c r="N64" s="70">
        <f t="shared" si="40"/>
        <v>667</v>
      </c>
      <c r="O64" s="70">
        <f t="shared" si="41"/>
        <v>2335</v>
      </c>
      <c r="P64" s="70">
        <f t="shared" si="42"/>
        <v>696</v>
      </c>
      <c r="Q64" s="70">
        <f t="shared" si="43"/>
        <v>2435</v>
      </c>
      <c r="R64" s="70">
        <f t="shared" si="44"/>
        <v>733</v>
      </c>
      <c r="S64" s="70">
        <f t="shared" si="45"/>
        <v>2563</v>
      </c>
      <c r="T64" s="70">
        <f t="shared" si="46"/>
        <v>769</v>
      </c>
      <c r="U64" s="70">
        <f t="shared" si="47"/>
        <v>2690</v>
      </c>
      <c r="V64" s="70">
        <f t="shared" si="48"/>
        <v>805</v>
      </c>
      <c r="W64" s="70">
        <f t="shared" si="49"/>
        <v>2818</v>
      </c>
      <c r="X64" s="70">
        <f t="shared" si="50"/>
        <v>841</v>
      </c>
      <c r="Y64" s="70">
        <f t="shared" si="51"/>
        <v>2945</v>
      </c>
      <c r="Z64" s="70">
        <f t="shared" si="52"/>
        <v>878</v>
      </c>
      <c r="AA64" s="70">
        <f t="shared" si="53"/>
        <v>3072</v>
      </c>
      <c r="AB64" s="70"/>
      <c r="AC64" s="72"/>
    </row>
    <row r="65" spans="1:29" s="73" customFormat="1" ht="11.1" customHeight="1">
      <c r="A65" s="69">
        <v>26</v>
      </c>
      <c r="B65" s="70">
        <f t="shared" si="28"/>
        <v>526</v>
      </c>
      <c r="C65" s="70">
        <f t="shared" si="29"/>
        <v>1842</v>
      </c>
      <c r="D65" s="70">
        <f t="shared" si="30"/>
        <v>550</v>
      </c>
      <c r="E65" s="70">
        <f t="shared" si="31"/>
        <v>1925</v>
      </c>
      <c r="F65" s="70">
        <f t="shared" si="32"/>
        <v>574</v>
      </c>
      <c r="G65" s="70">
        <f t="shared" si="33"/>
        <v>2010</v>
      </c>
      <c r="H65" s="70">
        <f t="shared" si="34"/>
        <v>604</v>
      </c>
      <c r="I65" s="70">
        <f t="shared" si="35"/>
        <v>2114</v>
      </c>
      <c r="J65" s="70">
        <f t="shared" si="36"/>
        <v>634</v>
      </c>
      <c r="K65" s="70">
        <f t="shared" si="37"/>
        <v>2219</v>
      </c>
      <c r="L65" s="70">
        <f t="shared" si="38"/>
        <v>664</v>
      </c>
      <c r="M65" s="70">
        <f t="shared" si="39"/>
        <v>2323</v>
      </c>
      <c r="N65" s="70">
        <f t="shared" si="40"/>
        <v>693</v>
      </c>
      <c r="O65" s="70">
        <f t="shared" si="41"/>
        <v>2428</v>
      </c>
      <c r="P65" s="70">
        <f t="shared" si="42"/>
        <v>724</v>
      </c>
      <c r="Q65" s="70">
        <f t="shared" si="43"/>
        <v>2532</v>
      </c>
      <c r="R65" s="70">
        <f t="shared" si="44"/>
        <v>761</v>
      </c>
      <c r="S65" s="70">
        <f t="shared" si="45"/>
        <v>2665</v>
      </c>
      <c r="T65" s="70">
        <f t="shared" si="46"/>
        <v>800</v>
      </c>
      <c r="U65" s="70">
        <f t="shared" si="47"/>
        <v>2797</v>
      </c>
      <c r="V65" s="70">
        <f t="shared" si="48"/>
        <v>837</v>
      </c>
      <c r="W65" s="70">
        <f t="shared" si="49"/>
        <v>2930</v>
      </c>
      <c r="X65" s="70">
        <f t="shared" si="50"/>
        <v>875</v>
      </c>
      <c r="Y65" s="70">
        <f t="shared" si="51"/>
        <v>3062</v>
      </c>
      <c r="Z65" s="70">
        <f t="shared" si="52"/>
        <v>913</v>
      </c>
      <c r="AA65" s="70">
        <f t="shared" si="53"/>
        <v>3195</v>
      </c>
      <c r="AB65" s="70"/>
      <c r="AC65" s="72"/>
    </row>
    <row r="66" spans="1:29" s="73" customFormat="1" ht="11.1" customHeight="1">
      <c r="A66" s="69">
        <v>27</v>
      </c>
      <c r="B66" s="70">
        <f t="shared" si="28"/>
        <v>547</v>
      </c>
      <c r="C66" s="70">
        <f t="shared" si="29"/>
        <v>1912</v>
      </c>
      <c r="D66" s="70">
        <f t="shared" si="30"/>
        <v>572</v>
      </c>
      <c r="E66" s="70">
        <f t="shared" si="31"/>
        <v>2000</v>
      </c>
      <c r="F66" s="70">
        <f t="shared" si="32"/>
        <v>596</v>
      </c>
      <c r="G66" s="70">
        <f t="shared" si="33"/>
        <v>2086</v>
      </c>
      <c r="H66" s="70">
        <f t="shared" si="34"/>
        <v>628</v>
      </c>
      <c r="I66" s="70">
        <f t="shared" si="35"/>
        <v>2195</v>
      </c>
      <c r="J66" s="70">
        <f t="shared" si="36"/>
        <v>658</v>
      </c>
      <c r="K66" s="70">
        <f t="shared" si="37"/>
        <v>2304</v>
      </c>
      <c r="L66" s="70">
        <f t="shared" si="38"/>
        <v>689</v>
      </c>
      <c r="M66" s="70">
        <f t="shared" si="39"/>
        <v>2413</v>
      </c>
      <c r="N66" s="70">
        <f t="shared" si="40"/>
        <v>721</v>
      </c>
      <c r="O66" s="70">
        <f t="shared" si="41"/>
        <v>2521</v>
      </c>
      <c r="P66" s="70">
        <f t="shared" si="42"/>
        <v>751</v>
      </c>
      <c r="Q66" s="70">
        <f t="shared" si="43"/>
        <v>2630</v>
      </c>
      <c r="R66" s="70">
        <f t="shared" si="44"/>
        <v>791</v>
      </c>
      <c r="S66" s="70">
        <f t="shared" si="45"/>
        <v>2768</v>
      </c>
      <c r="T66" s="70">
        <f t="shared" si="46"/>
        <v>830</v>
      </c>
      <c r="U66" s="70">
        <f t="shared" si="47"/>
        <v>2906</v>
      </c>
      <c r="V66" s="70">
        <f t="shared" si="48"/>
        <v>870</v>
      </c>
      <c r="W66" s="70">
        <f t="shared" si="49"/>
        <v>3043</v>
      </c>
      <c r="X66" s="70">
        <f t="shared" si="50"/>
        <v>909</v>
      </c>
      <c r="Y66" s="70">
        <f t="shared" si="51"/>
        <v>3181</v>
      </c>
      <c r="Z66" s="70">
        <f t="shared" si="52"/>
        <v>948</v>
      </c>
      <c r="AA66" s="70">
        <f t="shared" si="53"/>
        <v>3319</v>
      </c>
      <c r="AB66" s="70"/>
      <c r="AC66" s="72"/>
    </row>
    <row r="67" spans="1:29" s="73" customFormat="1" ht="11.1" customHeight="1">
      <c r="A67" s="69">
        <v>28</v>
      </c>
      <c r="B67" s="70">
        <f t="shared" si="28"/>
        <v>566</v>
      </c>
      <c r="C67" s="70">
        <f t="shared" si="29"/>
        <v>1983</v>
      </c>
      <c r="D67" s="70">
        <f t="shared" si="30"/>
        <v>593</v>
      </c>
      <c r="E67" s="70">
        <f t="shared" si="31"/>
        <v>2073</v>
      </c>
      <c r="F67" s="70">
        <f t="shared" si="32"/>
        <v>618</v>
      </c>
      <c r="G67" s="70">
        <f t="shared" si="33"/>
        <v>2164</v>
      </c>
      <c r="H67" s="70">
        <f t="shared" si="34"/>
        <v>651</v>
      </c>
      <c r="I67" s="70">
        <f t="shared" si="35"/>
        <v>2277</v>
      </c>
      <c r="J67" s="70">
        <f t="shared" si="36"/>
        <v>682</v>
      </c>
      <c r="K67" s="70">
        <f t="shared" si="37"/>
        <v>2389</v>
      </c>
      <c r="L67" s="70">
        <f t="shared" si="38"/>
        <v>715</v>
      </c>
      <c r="M67" s="70">
        <f t="shared" si="39"/>
        <v>2502</v>
      </c>
      <c r="N67" s="70">
        <f t="shared" si="40"/>
        <v>747</v>
      </c>
      <c r="O67" s="70">
        <f t="shared" si="41"/>
        <v>2614</v>
      </c>
      <c r="P67" s="70">
        <f t="shared" si="42"/>
        <v>779</v>
      </c>
      <c r="Q67" s="70">
        <f t="shared" si="43"/>
        <v>2727</v>
      </c>
      <c r="R67" s="70">
        <f t="shared" si="44"/>
        <v>820</v>
      </c>
      <c r="S67" s="70">
        <f t="shared" si="45"/>
        <v>2871</v>
      </c>
      <c r="T67" s="70">
        <f t="shared" si="46"/>
        <v>861</v>
      </c>
      <c r="U67" s="70">
        <f t="shared" si="47"/>
        <v>3013</v>
      </c>
      <c r="V67" s="70">
        <f t="shared" si="48"/>
        <v>901</v>
      </c>
      <c r="W67" s="70">
        <f t="shared" si="49"/>
        <v>3155</v>
      </c>
      <c r="X67" s="70">
        <f t="shared" si="50"/>
        <v>942</v>
      </c>
      <c r="Y67" s="70">
        <f t="shared" si="51"/>
        <v>3299</v>
      </c>
      <c r="Z67" s="70">
        <f t="shared" si="52"/>
        <v>983</v>
      </c>
      <c r="AA67" s="70">
        <f t="shared" si="53"/>
        <v>3441</v>
      </c>
      <c r="AB67" s="70"/>
      <c r="AC67" s="72"/>
    </row>
    <row r="68" spans="1:29" s="73" customFormat="1" ht="11.1" customHeight="1">
      <c r="A68" s="69">
        <v>29</v>
      </c>
      <c r="B68" s="70">
        <f t="shared" si="28"/>
        <v>587</v>
      </c>
      <c r="C68" s="70">
        <f t="shared" si="29"/>
        <v>2055</v>
      </c>
      <c r="D68" s="70">
        <f t="shared" si="30"/>
        <v>613</v>
      </c>
      <c r="E68" s="70">
        <f t="shared" si="31"/>
        <v>2148</v>
      </c>
      <c r="F68" s="70">
        <f t="shared" si="32"/>
        <v>641</v>
      </c>
      <c r="G68" s="70">
        <f t="shared" si="33"/>
        <v>2241</v>
      </c>
      <c r="H68" s="70">
        <f t="shared" si="34"/>
        <v>674</v>
      </c>
      <c r="I68" s="70">
        <f t="shared" si="35"/>
        <v>2358</v>
      </c>
      <c r="J68" s="70">
        <f t="shared" si="36"/>
        <v>707</v>
      </c>
      <c r="K68" s="70">
        <f t="shared" si="37"/>
        <v>2474</v>
      </c>
      <c r="L68" s="70">
        <f t="shared" si="38"/>
        <v>740</v>
      </c>
      <c r="M68" s="70">
        <f t="shared" si="39"/>
        <v>2591</v>
      </c>
      <c r="N68" s="70">
        <f t="shared" si="40"/>
        <v>773</v>
      </c>
      <c r="O68" s="70">
        <f t="shared" si="41"/>
        <v>2708</v>
      </c>
      <c r="P68" s="70">
        <f t="shared" si="42"/>
        <v>807</v>
      </c>
      <c r="Q68" s="70">
        <f t="shared" si="43"/>
        <v>2825</v>
      </c>
      <c r="R68" s="70">
        <f t="shared" si="44"/>
        <v>849</v>
      </c>
      <c r="S68" s="70">
        <f t="shared" si="45"/>
        <v>2972</v>
      </c>
      <c r="T68" s="70">
        <f t="shared" si="46"/>
        <v>892</v>
      </c>
      <c r="U68" s="70">
        <f t="shared" si="47"/>
        <v>3120</v>
      </c>
      <c r="V68" s="70">
        <f t="shared" si="48"/>
        <v>934</v>
      </c>
      <c r="W68" s="70">
        <f t="shared" si="49"/>
        <v>3268</v>
      </c>
      <c r="X68" s="70">
        <f t="shared" si="50"/>
        <v>976</v>
      </c>
      <c r="Y68" s="70">
        <f t="shared" si="51"/>
        <v>3416</v>
      </c>
      <c r="Z68" s="70">
        <f t="shared" si="52"/>
        <v>1019</v>
      </c>
      <c r="AA68" s="70">
        <f t="shared" si="53"/>
        <v>3564</v>
      </c>
      <c r="AB68" s="70"/>
      <c r="AC68" s="72"/>
    </row>
    <row r="69" spans="1:29" s="73" customFormat="1" ht="11.1" customHeight="1" thickBot="1">
      <c r="A69" s="79">
        <v>30</v>
      </c>
      <c r="B69" s="70">
        <f t="shared" si="28"/>
        <v>607</v>
      </c>
      <c r="C69" s="70">
        <f t="shared" si="29"/>
        <v>2125</v>
      </c>
      <c r="D69" s="70">
        <f t="shared" si="30"/>
        <v>635</v>
      </c>
      <c r="E69" s="70">
        <f t="shared" si="31"/>
        <v>2222</v>
      </c>
      <c r="F69" s="70">
        <f t="shared" si="32"/>
        <v>663</v>
      </c>
      <c r="G69" s="70">
        <f t="shared" si="33"/>
        <v>2319</v>
      </c>
      <c r="H69" s="70">
        <f t="shared" si="34"/>
        <v>697</v>
      </c>
      <c r="I69" s="70">
        <f t="shared" si="35"/>
        <v>2439</v>
      </c>
      <c r="J69" s="70">
        <f t="shared" si="36"/>
        <v>732</v>
      </c>
      <c r="K69" s="70">
        <f t="shared" si="37"/>
        <v>2560</v>
      </c>
      <c r="L69" s="70">
        <f t="shared" si="38"/>
        <v>766</v>
      </c>
      <c r="M69" s="70">
        <f t="shared" si="39"/>
        <v>2681</v>
      </c>
      <c r="N69" s="70">
        <f t="shared" si="40"/>
        <v>801</v>
      </c>
      <c r="O69" s="70">
        <f t="shared" si="41"/>
        <v>2802</v>
      </c>
      <c r="P69" s="70">
        <f t="shared" si="42"/>
        <v>835</v>
      </c>
      <c r="Q69" s="70">
        <f t="shared" si="43"/>
        <v>2922</v>
      </c>
      <c r="R69" s="70">
        <f t="shared" si="44"/>
        <v>878</v>
      </c>
      <c r="S69" s="70">
        <f t="shared" si="45"/>
        <v>3075</v>
      </c>
      <c r="T69" s="70">
        <f t="shared" si="46"/>
        <v>922</v>
      </c>
      <c r="U69" s="70">
        <f t="shared" si="47"/>
        <v>3228</v>
      </c>
      <c r="V69" s="70">
        <f t="shared" si="48"/>
        <v>966</v>
      </c>
      <c r="W69" s="70">
        <f t="shared" si="49"/>
        <v>3381</v>
      </c>
      <c r="X69" s="70">
        <f t="shared" si="50"/>
        <v>1010</v>
      </c>
      <c r="Y69" s="70">
        <f t="shared" si="51"/>
        <v>3534</v>
      </c>
      <c r="Z69" s="75">
        <f t="shared" si="52"/>
        <v>1054</v>
      </c>
      <c r="AA69" s="75">
        <f t="shared" si="53"/>
        <v>3687</v>
      </c>
      <c r="AB69" s="75"/>
      <c r="AC69" s="72"/>
    </row>
    <row r="70" spans="1:29" ht="12" customHeight="1">
      <c r="A70" s="196"/>
      <c r="B70" s="196"/>
      <c r="C70" s="196"/>
      <c r="D70" s="196"/>
      <c r="E70" s="196"/>
      <c r="F70" s="196"/>
      <c r="G70" s="196"/>
      <c r="H70" s="196"/>
      <c r="I70" s="196"/>
      <c r="J70" s="196"/>
      <c r="K70" s="196"/>
      <c r="L70" s="196"/>
      <c r="M70" s="196"/>
      <c r="N70" s="196"/>
      <c r="O70" s="196"/>
      <c r="P70" s="196"/>
      <c r="Q70" s="196"/>
      <c r="R70" s="196"/>
      <c r="S70" s="196"/>
      <c r="T70" s="196"/>
      <c r="U70" s="196"/>
      <c r="V70" s="196"/>
      <c r="W70" s="196"/>
      <c r="X70" s="196"/>
      <c r="Y70" s="196"/>
      <c r="Z70" s="196"/>
      <c r="AA70" s="196"/>
      <c r="AC70" s="196"/>
    </row>
    <row r="71" spans="1:29" ht="12" customHeight="1">
      <c r="A71" s="358"/>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80" t="s">
        <v>125</v>
      </c>
      <c r="AC71" s="197"/>
    </row>
    <row r="72" spans="1:29" s="63" customFormat="1" ht="12"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C72" s="80"/>
    </row>
    <row r="73" spans="1:29" ht="12" customHeight="1">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row>
    <row r="74" spans="1:29" ht="12" customHeight="1">
      <c r="A74" s="359"/>
      <c r="B74" s="359"/>
      <c r="C74" s="359"/>
      <c r="D74" s="359"/>
      <c r="E74" s="359"/>
      <c r="F74" s="359"/>
      <c r="G74" s="359"/>
      <c r="H74" s="359"/>
      <c r="I74" s="359"/>
      <c r="J74" s="359"/>
      <c r="K74" s="359"/>
      <c r="L74" s="359"/>
      <c r="M74" s="359"/>
      <c r="N74" s="359"/>
      <c r="O74" s="359"/>
      <c r="P74" s="359"/>
      <c r="Q74" s="359"/>
      <c r="R74" s="359"/>
      <c r="S74" s="359"/>
      <c r="T74" s="359"/>
      <c r="U74" s="359"/>
      <c r="V74" s="359"/>
      <c r="W74" s="193"/>
      <c r="X74" s="193"/>
      <c r="Y74" s="193"/>
      <c r="Z74" s="193"/>
      <c r="AA74" s="197" t="s">
        <v>126</v>
      </c>
    </row>
  </sheetData>
  <sheetProtection password="CF7A" sheet="1" selectLockedCells="1" selectUnlockedCells="1"/>
  <mergeCells count="52">
    <mergeCell ref="A1:AC1"/>
    <mergeCell ref="A2:AC2"/>
    <mergeCell ref="A3:A5"/>
    <mergeCell ref="B3:Y3"/>
    <mergeCell ref="Z3:AA3"/>
    <mergeCell ref="AB3:AC3"/>
    <mergeCell ref="B4:C4"/>
    <mergeCell ref="D4:E4"/>
    <mergeCell ref="F4:G4"/>
    <mergeCell ref="H4:I4"/>
    <mergeCell ref="V4:W4"/>
    <mergeCell ref="X4:Y4"/>
    <mergeCell ref="Z4:AA4"/>
    <mergeCell ref="AB4:AC4"/>
    <mergeCell ref="A36:AA36"/>
    <mergeCell ref="J4:K4"/>
    <mergeCell ref="L4:M4"/>
    <mergeCell ref="N4:O4"/>
    <mergeCell ref="P4:Q4"/>
    <mergeCell ref="R4:S4"/>
    <mergeCell ref="T4:U4"/>
    <mergeCell ref="AB37:AC37"/>
    <mergeCell ref="B38:C38"/>
    <mergeCell ref="D38:E38"/>
    <mergeCell ref="F38:G38"/>
    <mergeCell ref="H38:I38"/>
    <mergeCell ref="J38:K38"/>
    <mergeCell ref="L38:M38"/>
    <mergeCell ref="J37:K37"/>
    <mergeCell ref="L37:M37"/>
    <mergeCell ref="N37:O37"/>
    <mergeCell ref="P37:Q37"/>
    <mergeCell ref="R37:S37"/>
    <mergeCell ref="T37:U37"/>
    <mergeCell ref="Z38:AA38"/>
    <mergeCell ref="AB38:AC38"/>
    <mergeCell ref="A71:AA71"/>
    <mergeCell ref="A74:V74"/>
    <mergeCell ref="N38:O38"/>
    <mergeCell ref="P38:Q38"/>
    <mergeCell ref="R38:S38"/>
    <mergeCell ref="T38:U38"/>
    <mergeCell ref="V38:W38"/>
    <mergeCell ref="X38:Y38"/>
    <mergeCell ref="A37:A39"/>
    <mergeCell ref="B37:C37"/>
    <mergeCell ref="D37:E37"/>
    <mergeCell ref="F37:G37"/>
    <mergeCell ref="H37:I37"/>
    <mergeCell ref="V37:W37"/>
    <mergeCell ref="X37:Y37"/>
    <mergeCell ref="Z37:AA37"/>
  </mergeCells>
  <phoneticPr fontId="30" type="noConversion"/>
  <printOptions horizontalCentered="1"/>
  <pageMargins left="0.70866141732283472" right="0.70866141732283472" top="0.39370078740157483" bottom="0.39370078740157483" header="0.31496062992125984" footer="0.31496062992125984"/>
  <pageSetup paperSize="8"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H59"/>
  <sheetViews>
    <sheetView showGridLines="0" zoomScaleNormal="100" zoomScaleSheetLayoutView="80" workbookViewId="0">
      <selection activeCell="B7" sqref="B7"/>
    </sheetView>
  </sheetViews>
  <sheetFormatPr defaultColWidth="8.77734375" defaultRowHeight="16.2"/>
  <cols>
    <col min="1" max="1" width="11.21875" style="198" customWidth="1"/>
    <col min="2" max="2" width="14.21875" style="198" customWidth="1"/>
    <col min="3" max="6" width="12.77734375" style="198" customWidth="1"/>
    <col min="7" max="8" width="14.21875" style="198" customWidth="1"/>
    <col min="9" max="16384" width="8.77734375" style="198"/>
  </cols>
  <sheetData>
    <row r="1" spans="1:8" ht="24.6">
      <c r="B1" s="199" t="s">
        <v>127</v>
      </c>
      <c r="C1" s="200"/>
      <c r="D1" s="200"/>
      <c r="E1" s="200"/>
      <c r="F1" s="200"/>
    </row>
    <row r="2" spans="1:8" ht="16.8" thickBot="1">
      <c r="B2" s="200" t="s">
        <v>128</v>
      </c>
      <c r="C2" s="200"/>
      <c r="D2" s="200"/>
      <c r="E2" s="200"/>
      <c r="F2" s="200"/>
      <c r="H2" s="201" t="s">
        <v>29</v>
      </c>
    </row>
    <row r="3" spans="1:8" ht="22.5" customHeight="1">
      <c r="A3" s="388" t="s">
        <v>129</v>
      </c>
      <c r="B3" s="390" t="s">
        <v>130</v>
      </c>
      <c r="C3" s="392" t="s">
        <v>131</v>
      </c>
      <c r="D3" s="393"/>
      <c r="E3" s="393"/>
      <c r="F3" s="394"/>
      <c r="G3" s="395" t="s">
        <v>132</v>
      </c>
      <c r="H3" s="384" t="s">
        <v>133</v>
      </c>
    </row>
    <row r="4" spans="1:8" ht="48" customHeight="1">
      <c r="A4" s="389"/>
      <c r="B4" s="391"/>
      <c r="C4" s="202" t="s">
        <v>134</v>
      </c>
      <c r="D4" s="203" t="s">
        <v>135</v>
      </c>
      <c r="E4" s="204" t="s">
        <v>136</v>
      </c>
      <c r="F4" s="204" t="s">
        <v>137</v>
      </c>
      <c r="G4" s="396"/>
      <c r="H4" s="385"/>
    </row>
    <row r="5" spans="1:8">
      <c r="A5" s="205">
        <v>1</v>
      </c>
      <c r="B5" s="206">
        <v>24000</v>
      </c>
      <c r="C5" s="207">
        <f t="shared" ref="C5:C51" si="0">+ROUND(B5*0.0469*0.3,0)</f>
        <v>338</v>
      </c>
      <c r="D5" s="208">
        <f t="shared" ref="D5:D16" si="1">+C5*2</f>
        <v>676</v>
      </c>
      <c r="E5" s="208">
        <f t="shared" ref="E5:E51" si="2">+C5*3</f>
        <v>1014</v>
      </c>
      <c r="F5" s="209">
        <f t="shared" ref="F5:F51" si="3">+C5*4</f>
        <v>1352</v>
      </c>
      <c r="G5" s="210">
        <f t="shared" ref="G5:G51" si="4">+ROUND(B5*0.0469*0.6*1.58,0)</f>
        <v>1067</v>
      </c>
      <c r="H5" s="211">
        <f t="shared" ref="H5:H51" si="5">+ROUND(B5*0.0469*0.1*1.58,0)</f>
        <v>178</v>
      </c>
    </row>
    <row r="6" spans="1:8">
      <c r="A6" s="205">
        <f t="shared" ref="A6:A51" si="6">+A5+1</f>
        <v>2</v>
      </c>
      <c r="B6" s="206">
        <v>25200</v>
      </c>
      <c r="C6" s="210">
        <f t="shared" si="0"/>
        <v>355</v>
      </c>
      <c r="D6" s="208">
        <f t="shared" si="1"/>
        <v>710</v>
      </c>
      <c r="E6" s="208">
        <f t="shared" si="2"/>
        <v>1065</v>
      </c>
      <c r="F6" s="209">
        <f t="shared" si="3"/>
        <v>1420</v>
      </c>
      <c r="G6" s="210">
        <f t="shared" si="4"/>
        <v>1120</v>
      </c>
      <c r="H6" s="211">
        <f t="shared" si="5"/>
        <v>187</v>
      </c>
    </row>
    <row r="7" spans="1:8">
      <c r="A7" s="205">
        <f t="shared" si="6"/>
        <v>3</v>
      </c>
      <c r="B7" s="206">
        <v>26400</v>
      </c>
      <c r="C7" s="210">
        <f t="shared" si="0"/>
        <v>371</v>
      </c>
      <c r="D7" s="208">
        <f t="shared" si="1"/>
        <v>742</v>
      </c>
      <c r="E7" s="208">
        <f t="shared" si="2"/>
        <v>1113</v>
      </c>
      <c r="F7" s="209">
        <f t="shared" si="3"/>
        <v>1484</v>
      </c>
      <c r="G7" s="210">
        <f t="shared" si="4"/>
        <v>1174</v>
      </c>
      <c r="H7" s="211">
        <f t="shared" si="5"/>
        <v>196</v>
      </c>
    </row>
    <row r="8" spans="1:8">
      <c r="A8" s="205">
        <f t="shared" si="6"/>
        <v>4</v>
      </c>
      <c r="B8" s="206">
        <v>27600</v>
      </c>
      <c r="C8" s="210">
        <f t="shared" si="0"/>
        <v>388</v>
      </c>
      <c r="D8" s="208">
        <f t="shared" si="1"/>
        <v>776</v>
      </c>
      <c r="E8" s="208">
        <f t="shared" si="2"/>
        <v>1164</v>
      </c>
      <c r="F8" s="209">
        <f t="shared" si="3"/>
        <v>1552</v>
      </c>
      <c r="G8" s="210">
        <f t="shared" si="4"/>
        <v>1227</v>
      </c>
      <c r="H8" s="211">
        <f t="shared" si="5"/>
        <v>205</v>
      </c>
    </row>
    <row r="9" spans="1:8">
      <c r="A9" s="212">
        <f t="shared" si="6"/>
        <v>5</v>
      </c>
      <c r="B9" s="213">
        <v>28800</v>
      </c>
      <c r="C9" s="214">
        <f t="shared" si="0"/>
        <v>405</v>
      </c>
      <c r="D9" s="215">
        <f t="shared" si="1"/>
        <v>810</v>
      </c>
      <c r="E9" s="215">
        <f t="shared" si="2"/>
        <v>1215</v>
      </c>
      <c r="F9" s="216">
        <f t="shared" si="3"/>
        <v>1620</v>
      </c>
      <c r="G9" s="210">
        <f t="shared" si="4"/>
        <v>1280</v>
      </c>
      <c r="H9" s="211">
        <f t="shared" si="5"/>
        <v>213</v>
      </c>
    </row>
    <row r="10" spans="1:8">
      <c r="A10" s="217">
        <f t="shared" si="6"/>
        <v>6</v>
      </c>
      <c r="B10" s="218">
        <v>30300</v>
      </c>
      <c r="C10" s="219">
        <f t="shared" si="0"/>
        <v>426</v>
      </c>
      <c r="D10" s="220">
        <f t="shared" si="1"/>
        <v>852</v>
      </c>
      <c r="E10" s="220">
        <f t="shared" si="2"/>
        <v>1278</v>
      </c>
      <c r="F10" s="221">
        <f t="shared" si="3"/>
        <v>1704</v>
      </c>
      <c r="G10" s="222">
        <f t="shared" si="4"/>
        <v>1347</v>
      </c>
      <c r="H10" s="223">
        <f t="shared" si="5"/>
        <v>225</v>
      </c>
    </row>
    <row r="11" spans="1:8">
      <c r="A11" s="217">
        <f t="shared" si="6"/>
        <v>7</v>
      </c>
      <c r="B11" s="218">
        <v>31800</v>
      </c>
      <c r="C11" s="219">
        <f t="shared" si="0"/>
        <v>447</v>
      </c>
      <c r="D11" s="220">
        <f t="shared" si="1"/>
        <v>894</v>
      </c>
      <c r="E11" s="220">
        <f t="shared" si="2"/>
        <v>1341</v>
      </c>
      <c r="F11" s="221">
        <f t="shared" si="3"/>
        <v>1788</v>
      </c>
      <c r="G11" s="219">
        <f t="shared" si="4"/>
        <v>1414</v>
      </c>
      <c r="H11" s="224">
        <f t="shared" si="5"/>
        <v>236</v>
      </c>
    </row>
    <row r="12" spans="1:8">
      <c r="A12" s="217">
        <f t="shared" si="6"/>
        <v>8</v>
      </c>
      <c r="B12" s="218">
        <v>33300</v>
      </c>
      <c r="C12" s="219">
        <f t="shared" si="0"/>
        <v>469</v>
      </c>
      <c r="D12" s="220">
        <f t="shared" si="1"/>
        <v>938</v>
      </c>
      <c r="E12" s="220">
        <f t="shared" si="2"/>
        <v>1407</v>
      </c>
      <c r="F12" s="221">
        <f t="shared" si="3"/>
        <v>1876</v>
      </c>
      <c r="G12" s="219">
        <f t="shared" si="4"/>
        <v>1481</v>
      </c>
      <c r="H12" s="224">
        <f t="shared" si="5"/>
        <v>247</v>
      </c>
    </row>
    <row r="13" spans="1:8">
      <c r="A13" s="217">
        <f t="shared" si="6"/>
        <v>9</v>
      </c>
      <c r="B13" s="218">
        <v>34800</v>
      </c>
      <c r="C13" s="219">
        <f t="shared" si="0"/>
        <v>490</v>
      </c>
      <c r="D13" s="220">
        <f t="shared" si="1"/>
        <v>980</v>
      </c>
      <c r="E13" s="220">
        <f t="shared" si="2"/>
        <v>1470</v>
      </c>
      <c r="F13" s="221">
        <f t="shared" si="3"/>
        <v>1960</v>
      </c>
      <c r="G13" s="219">
        <f t="shared" si="4"/>
        <v>1547</v>
      </c>
      <c r="H13" s="224">
        <f t="shared" si="5"/>
        <v>258</v>
      </c>
    </row>
    <row r="14" spans="1:8">
      <c r="A14" s="225">
        <f t="shared" si="6"/>
        <v>10</v>
      </c>
      <c r="B14" s="226">
        <v>36300</v>
      </c>
      <c r="C14" s="227">
        <f t="shared" si="0"/>
        <v>511</v>
      </c>
      <c r="D14" s="228">
        <f t="shared" si="1"/>
        <v>1022</v>
      </c>
      <c r="E14" s="228">
        <f t="shared" si="2"/>
        <v>1533</v>
      </c>
      <c r="F14" s="229">
        <f t="shared" si="3"/>
        <v>2044</v>
      </c>
      <c r="G14" s="219">
        <f t="shared" si="4"/>
        <v>1614</v>
      </c>
      <c r="H14" s="224">
        <f t="shared" si="5"/>
        <v>269</v>
      </c>
    </row>
    <row r="15" spans="1:8">
      <c r="A15" s="205">
        <f t="shared" si="6"/>
        <v>11</v>
      </c>
      <c r="B15" s="206">
        <v>38200</v>
      </c>
      <c r="C15" s="210">
        <f t="shared" si="0"/>
        <v>537</v>
      </c>
      <c r="D15" s="208">
        <f t="shared" si="1"/>
        <v>1074</v>
      </c>
      <c r="E15" s="208">
        <f t="shared" si="2"/>
        <v>1611</v>
      </c>
      <c r="F15" s="209">
        <f t="shared" si="3"/>
        <v>2148</v>
      </c>
      <c r="G15" s="207">
        <f t="shared" si="4"/>
        <v>1698</v>
      </c>
      <c r="H15" s="230">
        <f t="shared" si="5"/>
        <v>283</v>
      </c>
    </row>
    <row r="16" spans="1:8">
      <c r="A16" s="205">
        <f t="shared" si="6"/>
        <v>12</v>
      </c>
      <c r="B16" s="206">
        <v>40100</v>
      </c>
      <c r="C16" s="210">
        <f t="shared" si="0"/>
        <v>564</v>
      </c>
      <c r="D16" s="208">
        <f t="shared" si="1"/>
        <v>1128</v>
      </c>
      <c r="E16" s="208">
        <f t="shared" si="2"/>
        <v>1692</v>
      </c>
      <c r="F16" s="209">
        <f t="shared" si="3"/>
        <v>2256</v>
      </c>
      <c r="G16" s="210">
        <f t="shared" si="4"/>
        <v>1783</v>
      </c>
      <c r="H16" s="211">
        <f t="shared" si="5"/>
        <v>297</v>
      </c>
    </row>
    <row r="17" spans="1:8">
      <c r="A17" s="205">
        <f t="shared" si="6"/>
        <v>13</v>
      </c>
      <c r="B17" s="206">
        <v>42000</v>
      </c>
      <c r="C17" s="210">
        <f t="shared" si="0"/>
        <v>591</v>
      </c>
      <c r="D17" s="208">
        <f>+C17*2</f>
        <v>1182</v>
      </c>
      <c r="E17" s="208">
        <f t="shared" si="2"/>
        <v>1773</v>
      </c>
      <c r="F17" s="209">
        <f t="shared" si="3"/>
        <v>2364</v>
      </c>
      <c r="G17" s="210">
        <f t="shared" si="4"/>
        <v>1867</v>
      </c>
      <c r="H17" s="211">
        <f t="shared" si="5"/>
        <v>311</v>
      </c>
    </row>
    <row r="18" spans="1:8">
      <c r="A18" s="205">
        <f t="shared" si="6"/>
        <v>14</v>
      </c>
      <c r="B18" s="206">
        <v>43900</v>
      </c>
      <c r="C18" s="210">
        <f t="shared" si="0"/>
        <v>618</v>
      </c>
      <c r="D18" s="208">
        <f t="shared" ref="D18:D51" si="7">+C18*2</f>
        <v>1236</v>
      </c>
      <c r="E18" s="208">
        <f t="shared" si="2"/>
        <v>1854</v>
      </c>
      <c r="F18" s="209">
        <f t="shared" si="3"/>
        <v>2472</v>
      </c>
      <c r="G18" s="210">
        <f t="shared" si="4"/>
        <v>1952</v>
      </c>
      <c r="H18" s="211">
        <f t="shared" si="5"/>
        <v>325</v>
      </c>
    </row>
    <row r="19" spans="1:8">
      <c r="A19" s="212">
        <f t="shared" si="6"/>
        <v>15</v>
      </c>
      <c r="B19" s="213">
        <v>45800</v>
      </c>
      <c r="C19" s="214">
        <f t="shared" si="0"/>
        <v>644</v>
      </c>
      <c r="D19" s="215">
        <f t="shared" si="7"/>
        <v>1288</v>
      </c>
      <c r="E19" s="215">
        <f t="shared" si="2"/>
        <v>1932</v>
      </c>
      <c r="F19" s="216">
        <f t="shared" si="3"/>
        <v>2576</v>
      </c>
      <c r="G19" s="210">
        <f t="shared" si="4"/>
        <v>2036</v>
      </c>
      <c r="H19" s="211">
        <f t="shared" si="5"/>
        <v>339</v>
      </c>
    </row>
    <row r="20" spans="1:8">
      <c r="A20" s="217">
        <f t="shared" si="6"/>
        <v>16</v>
      </c>
      <c r="B20" s="218">
        <v>48200</v>
      </c>
      <c r="C20" s="219">
        <f t="shared" si="0"/>
        <v>678</v>
      </c>
      <c r="D20" s="220">
        <f t="shared" si="7"/>
        <v>1356</v>
      </c>
      <c r="E20" s="220">
        <f t="shared" si="2"/>
        <v>2034</v>
      </c>
      <c r="F20" s="221">
        <f t="shared" si="3"/>
        <v>2712</v>
      </c>
      <c r="G20" s="222">
        <f t="shared" si="4"/>
        <v>2143</v>
      </c>
      <c r="H20" s="223">
        <f t="shared" si="5"/>
        <v>357</v>
      </c>
    </row>
    <row r="21" spans="1:8">
      <c r="A21" s="217">
        <f t="shared" si="6"/>
        <v>17</v>
      </c>
      <c r="B21" s="218">
        <v>50600</v>
      </c>
      <c r="C21" s="219">
        <f t="shared" si="0"/>
        <v>712</v>
      </c>
      <c r="D21" s="220">
        <f t="shared" si="7"/>
        <v>1424</v>
      </c>
      <c r="E21" s="220">
        <f t="shared" si="2"/>
        <v>2136</v>
      </c>
      <c r="F21" s="221">
        <f t="shared" si="3"/>
        <v>2848</v>
      </c>
      <c r="G21" s="219">
        <f t="shared" si="4"/>
        <v>2250</v>
      </c>
      <c r="H21" s="224">
        <f t="shared" si="5"/>
        <v>375</v>
      </c>
    </row>
    <row r="22" spans="1:8">
      <c r="A22" s="217">
        <f t="shared" si="6"/>
        <v>18</v>
      </c>
      <c r="B22" s="218">
        <v>53000</v>
      </c>
      <c r="C22" s="219">
        <f t="shared" si="0"/>
        <v>746</v>
      </c>
      <c r="D22" s="220">
        <f t="shared" si="7"/>
        <v>1492</v>
      </c>
      <c r="E22" s="220">
        <f t="shared" si="2"/>
        <v>2238</v>
      </c>
      <c r="F22" s="221">
        <f t="shared" si="3"/>
        <v>2984</v>
      </c>
      <c r="G22" s="219">
        <f t="shared" si="4"/>
        <v>2356</v>
      </c>
      <c r="H22" s="224">
        <f t="shared" si="5"/>
        <v>393</v>
      </c>
    </row>
    <row r="23" spans="1:8">
      <c r="A23" s="217">
        <f t="shared" si="6"/>
        <v>19</v>
      </c>
      <c r="B23" s="218">
        <v>55400</v>
      </c>
      <c r="C23" s="219">
        <f t="shared" si="0"/>
        <v>779</v>
      </c>
      <c r="D23" s="220">
        <f t="shared" si="7"/>
        <v>1558</v>
      </c>
      <c r="E23" s="220">
        <f t="shared" si="2"/>
        <v>2337</v>
      </c>
      <c r="F23" s="221">
        <f t="shared" si="3"/>
        <v>3116</v>
      </c>
      <c r="G23" s="219">
        <f t="shared" si="4"/>
        <v>2463</v>
      </c>
      <c r="H23" s="224">
        <f t="shared" si="5"/>
        <v>411</v>
      </c>
    </row>
    <row r="24" spans="1:8">
      <c r="A24" s="225">
        <f t="shared" si="6"/>
        <v>20</v>
      </c>
      <c r="B24" s="226">
        <v>57800</v>
      </c>
      <c r="C24" s="227">
        <f t="shared" si="0"/>
        <v>813</v>
      </c>
      <c r="D24" s="228">
        <f t="shared" si="7"/>
        <v>1626</v>
      </c>
      <c r="E24" s="228">
        <f t="shared" si="2"/>
        <v>2439</v>
      </c>
      <c r="F24" s="229">
        <f t="shared" si="3"/>
        <v>3252</v>
      </c>
      <c r="G24" s="219">
        <f t="shared" si="4"/>
        <v>2570</v>
      </c>
      <c r="H24" s="224">
        <f t="shared" si="5"/>
        <v>428</v>
      </c>
    </row>
    <row r="25" spans="1:8">
      <c r="A25" s="231">
        <f t="shared" si="6"/>
        <v>21</v>
      </c>
      <c r="B25" s="206">
        <v>60800</v>
      </c>
      <c r="C25" s="210">
        <f>+ROUND(B25*0.0469*0.3,0)</f>
        <v>855</v>
      </c>
      <c r="D25" s="208">
        <f t="shared" si="7"/>
        <v>1710</v>
      </c>
      <c r="E25" s="210">
        <f t="shared" si="2"/>
        <v>2565</v>
      </c>
      <c r="F25" s="232">
        <f t="shared" si="3"/>
        <v>3420</v>
      </c>
      <c r="G25" s="207">
        <f t="shared" si="4"/>
        <v>2703</v>
      </c>
      <c r="H25" s="230">
        <f t="shared" si="5"/>
        <v>451</v>
      </c>
    </row>
    <row r="26" spans="1:8">
      <c r="A26" s="205">
        <f t="shared" si="6"/>
        <v>22</v>
      </c>
      <c r="B26" s="206">
        <v>63800</v>
      </c>
      <c r="C26" s="210">
        <f t="shared" si="0"/>
        <v>898</v>
      </c>
      <c r="D26" s="208">
        <f t="shared" si="7"/>
        <v>1796</v>
      </c>
      <c r="E26" s="210">
        <f t="shared" si="2"/>
        <v>2694</v>
      </c>
      <c r="F26" s="232">
        <f t="shared" si="3"/>
        <v>3592</v>
      </c>
      <c r="G26" s="210">
        <f t="shared" si="4"/>
        <v>2837</v>
      </c>
      <c r="H26" s="211">
        <f t="shared" si="5"/>
        <v>473</v>
      </c>
    </row>
    <row r="27" spans="1:8">
      <c r="A27" s="205">
        <f t="shared" si="6"/>
        <v>23</v>
      </c>
      <c r="B27" s="206">
        <v>66800</v>
      </c>
      <c r="C27" s="210">
        <f t="shared" si="0"/>
        <v>940</v>
      </c>
      <c r="D27" s="208">
        <f t="shared" si="7"/>
        <v>1880</v>
      </c>
      <c r="E27" s="210">
        <f t="shared" si="2"/>
        <v>2820</v>
      </c>
      <c r="F27" s="232">
        <f t="shared" si="3"/>
        <v>3760</v>
      </c>
      <c r="G27" s="210">
        <f t="shared" si="4"/>
        <v>2970</v>
      </c>
      <c r="H27" s="211">
        <f t="shared" si="5"/>
        <v>495</v>
      </c>
    </row>
    <row r="28" spans="1:8">
      <c r="A28" s="205">
        <f t="shared" si="6"/>
        <v>24</v>
      </c>
      <c r="B28" s="206">
        <v>69800</v>
      </c>
      <c r="C28" s="210">
        <f t="shared" si="0"/>
        <v>982</v>
      </c>
      <c r="D28" s="208">
        <f t="shared" si="7"/>
        <v>1964</v>
      </c>
      <c r="E28" s="210">
        <f t="shared" si="2"/>
        <v>2946</v>
      </c>
      <c r="F28" s="232">
        <f t="shared" si="3"/>
        <v>3928</v>
      </c>
      <c r="G28" s="210">
        <f t="shared" si="4"/>
        <v>3103</v>
      </c>
      <c r="H28" s="211">
        <f t="shared" si="5"/>
        <v>517</v>
      </c>
    </row>
    <row r="29" spans="1:8">
      <c r="A29" s="212">
        <f t="shared" si="6"/>
        <v>25</v>
      </c>
      <c r="B29" s="213">
        <v>72800</v>
      </c>
      <c r="C29" s="214">
        <f t="shared" si="0"/>
        <v>1024</v>
      </c>
      <c r="D29" s="215">
        <f t="shared" si="7"/>
        <v>2048</v>
      </c>
      <c r="E29" s="214">
        <f t="shared" si="2"/>
        <v>3072</v>
      </c>
      <c r="F29" s="233">
        <f t="shared" si="3"/>
        <v>4096</v>
      </c>
      <c r="G29" s="210">
        <f t="shared" si="4"/>
        <v>3237</v>
      </c>
      <c r="H29" s="211">
        <f t="shared" si="5"/>
        <v>539</v>
      </c>
    </row>
    <row r="30" spans="1:8">
      <c r="A30" s="217">
        <f t="shared" si="6"/>
        <v>26</v>
      </c>
      <c r="B30" s="234">
        <v>76500</v>
      </c>
      <c r="C30" s="219">
        <f>+ROUND(B30*0.0469*0.3,0)</f>
        <v>1076</v>
      </c>
      <c r="D30" s="220">
        <f t="shared" si="7"/>
        <v>2152</v>
      </c>
      <c r="E30" s="220">
        <f t="shared" si="2"/>
        <v>3228</v>
      </c>
      <c r="F30" s="221">
        <f t="shared" si="3"/>
        <v>4304</v>
      </c>
      <c r="G30" s="222">
        <f t="shared" si="4"/>
        <v>3401</v>
      </c>
      <c r="H30" s="223">
        <f t="shared" si="5"/>
        <v>567</v>
      </c>
    </row>
    <row r="31" spans="1:8">
      <c r="A31" s="217">
        <f t="shared" si="6"/>
        <v>27</v>
      </c>
      <c r="B31" s="234">
        <v>80200</v>
      </c>
      <c r="C31" s="219">
        <f t="shared" si="0"/>
        <v>1128</v>
      </c>
      <c r="D31" s="220">
        <f t="shared" si="7"/>
        <v>2256</v>
      </c>
      <c r="E31" s="220">
        <f t="shared" si="2"/>
        <v>3384</v>
      </c>
      <c r="F31" s="221">
        <f t="shared" si="3"/>
        <v>4512</v>
      </c>
      <c r="G31" s="219">
        <f t="shared" si="4"/>
        <v>3566</v>
      </c>
      <c r="H31" s="224">
        <f t="shared" si="5"/>
        <v>594</v>
      </c>
    </row>
    <row r="32" spans="1:8">
      <c r="A32" s="217">
        <f t="shared" si="6"/>
        <v>28</v>
      </c>
      <c r="B32" s="218">
        <v>83900</v>
      </c>
      <c r="C32" s="219">
        <f t="shared" si="0"/>
        <v>1180</v>
      </c>
      <c r="D32" s="220">
        <f t="shared" si="7"/>
        <v>2360</v>
      </c>
      <c r="E32" s="220">
        <f t="shared" si="2"/>
        <v>3540</v>
      </c>
      <c r="F32" s="221">
        <f t="shared" si="3"/>
        <v>4720</v>
      </c>
      <c r="G32" s="219">
        <f t="shared" si="4"/>
        <v>3730</v>
      </c>
      <c r="H32" s="224">
        <f t="shared" si="5"/>
        <v>622</v>
      </c>
    </row>
    <row r="33" spans="1:8">
      <c r="A33" s="225">
        <f t="shared" si="6"/>
        <v>29</v>
      </c>
      <c r="B33" s="226">
        <v>87600</v>
      </c>
      <c r="C33" s="227">
        <f t="shared" si="0"/>
        <v>1233</v>
      </c>
      <c r="D33" s="228">
        <f t="shared" si="7"/>
        <v>2466</v>
      </c>
      <c r="E33" s="228">
        <f t="shared" si="2"/>
        <v>3699</v>
      </c>
      <c r="F33" s="229">
        <f t="shared" si="3"/>
        <v>4932</v>
      </c>
      <c r="G33" s="219">
        <f t="shared" si="4"/>
        <v>3895</v>
      </c>
      <c r="H33" s="224">
        <f t="shared" si="5"/>
        <v>649</v>
      </c>
    </row>
    <row r="34" spans="1:8">
      <c r="A34" s="217">
        <f t="shared" si="6"/>
        <v>30</v>
      </c>
      <c r="B34" s="218">
        <v>92100</v>
      </c>
      <c r="C34" s="219">
        <f>+ROUND(B34*0.0469*0.3,0)</f>
        <v>1296</v>
      </c>
      <c r="D34" s="220">
        <f t="shared" si="7"/>
        <v>2592</v>
      </c>
      <c r="E34" s="219">
        <f t="shared" si="2"/>
        <v>3888</v>
      </c>
      <c r="F34" s="235">
        <f t="shared" si="3"/>
        <v>5184</v>
      </c>
      <c r="G34" s="222">
        <f t="shared" si="4"/>
        <v>4095</v>
      </c>
      <c r="H34" s="223">
        <f t="shared" si="5"/>
        <v>682</v>
      </c>
    </row>
    <row r="35" spans="1:8">
      <c r="A35" s="205">
        <f t="shared" si="6"/>
        <v>31</v>
      </c>
      <c r="B35" s="206">
        <v>96600</v>
      </c>
      <c r="C35" s="210">
        <f t="shared" si="0"/>
        <v>1359</v>
      </c>
      <c r="D35" s="208">
        <f t="shared" si="7"/>
        <v>2718</v>
      </c>
      <c r="E35" s="210">
        <f t="shared" si="2"/>
        <v>4077</v>
      </c>
      <c r="F35" s="232">
        <f t="shared" si="3"/>
        <v>5436</v>
      </c>
      <c r="G35" s="210">
        <f t="shared" si="4"/>
        <v>4295</v>
      </c>
      <c r="H35" s="211">
        <f t="shared" si="5"/>
        <v>716</v>
      </c>
    </row>
    <row r="36" spans="1:8">
      <c r="A36" s="205">
        <f t="shared" si="6"/>
        <v>32</v>
      </c>
      <c r="B36" s="206">
        <v>101100</v>
      </c>
      <c r="C36" s="210">
        <f t="shared" si="0"/>
        <v>1422</v>
      </c>
      <c r="D36" s="208">
        <f t="shared" si="7"/>
        <v>2844</v>
      </c>
      <c r="E36" s="210">
        <f t="shared" si="2"/>
        <v>4266</v>
      </c>
      <c r="F36" s="232">
        <f t="shared" si="3"/>
        <v>5688</v>
      </c>
      <c r="G36" s="210">
        <f t="shared" si="4"/>
        <v>4495</v>
      </c>
      <c r="H36" s="211">
        <f t="shared" si="5"/>
        <v>749</v>
      </c>
    </row>
    <row r="37" spans="1:8">
      <c r="A37" s="205">
        <f t="shared" si="6"/>
        <v>33</v>
      </c>
      <c r="B37" s="206">
        <v>105600</v>
      </c>
      <c r="C37" s="210">
        <f t="shared" si="0"/>
        <v>1486</v>
      </c>
      <c r="D37" s="208">
        <f t="shared" si="7"/>
        <v>2972</v>
      </c>
      <c r="E37" s="210">
        <f t="shared" si="2"/>
        <v>4458</v>
      </c>
      <c r="F37" s="232">
        <f t="shared" si="3"/>
        <v>5944</v>
      </c>
      <c r="G37" s="210">
        <f t="shared" si="4"/>
        <v>4695</v>
      </c>
      <c r="H37" s="211">
        <f t="shared" si="5"/>
        <v>783</v>
      </c>
    </row>
    <row r="38" spans="1:8">
      <c r="A38" s="212">
        <f t="shared" si="6"/>
        <v>34</v>
      </c>
      <c r="B38" s="213">
        <v>110100</v>
      </c>
      <c r="C38" s="214">
        <f t="shared" si="0"/>
        <v>1549</v>
      </c>
      <c r="D38" s="215">
        <f t="shared" si="7"/>
        <v>3098</v>
      </c>
      <c r="E38" s="214">
        <f t="shared" si="2"/>
        <v>4647</v>
      </c>
      <c r="F38" s="233">
        <f t="shared" si="3"/>
        <v>6196</v>
      </c>
      <c r="G38" s="210">
        <f t="shared" si="4"/>
        <v>4895</v>
      </c>
      <c r="H38" s="211">
        <f t="shared" si="5"/>
        <v>816</v>
      </c>
    </row>
    <row r="39" spans="1:8">
      <c r="A39" s="236">
        <f t="shared" si="6"/>
        <v>35</v>
      </c>
      <c r="B39" s="237">
        <v>115500</v>
      </c>
      <c r="C39" s="238">
        <f>+ROUND(B39*0.0469*0.3,0)</f>
        <v>1625</v>
      </c>
      <c r="D39" s="239">
        <f t="shared" si="7"/>
        <v>3250</v>
      </c>
      <c r="E39" s="239">
        <f t="shared" si="2"/>
        <v>4875</v>
      </c>
      <c r="F39" s="240">
        <f t="shared" si="3"/>
        <v>6500</v>
      </c>
      <c r="G39" s="241">
        <f t="shared" si="4"/>
        <v>5135</v>
      </c>
      <c r="H39" s="242">
        <f t="shared" si="5"/>
        <v>856</v>
      </c>
    </row>
    <row r="40" spans="1:8">
      <c r="A40" s="217">
        <f t="shared" si="6"/>
        <v>36</v>
      </c>
      <c r="B40" s="234">
        <v>120900</v>
      </c>
      <c r="C40" s="219">
        <f t="shared" si="0"/>
        <v>1701</v>
      </c>
      <c r="D40" s="220">
        <f t="shared" si="7"/>
        <v>3402</v>
      </c>
      <c r="E40" s="220">
        <f t="shared" si="2"/>
        <v>5103</v>
      </c>
      <c r="F40" s="221">
        <f t="shared" si="3"/>
        <v>6804</v>
      </c>
      <c r="G40" s="219">
        <f t="shared" si="4"/>
        <v>5375</v>
      </c>
      <c r="H40" s="224">
        <f t="shared" si="5"/>
        <v>896</v>
      </c>
    </row>
    <row r="41" spans="1:8">
      <c r="A41" s="217">
        <f t="shared" si="6"/>
        <v>37</v>
      </c>
      <c r="B41" s="218">
        <v>126300</v>
      </c>
      <c r="C41" s="219">
        <f t="shared" si="0"/>
        <v>1777</v>
      </c>
      <c r="D41" s="220">
        <f t="shared" si="7"/>
        <v>3554</v>
      </c>
      <c r="E41" s="220">
        <f t="shared" si="2"/>
        <v>5331</v>
      </c>
      <c r="F41" s="221">
        <f t="shared" si="3"/>
        <v>7108</v>
      </c>
      <c r="G41" s="219">
        <f t="shared" si="4"/>
        <v>5615</v>
      </c>
      <c r="H41" s="224">
        <f t="shared" si="5"/>
        <v>936</v>
      </c>
    </row>
    <row r="42" spans="1:8">
      <c r="A42" s="217">
        <f>+A41+1</f>
        <v>38</v>
      </c>
      <c r="B42" s="218">
        <v>131700</v>
      </c>
      <c r="C42" s="219">
        <f t="shared" si="0"/>
        <v>1853</v>
      </c>
      <c r="D42" s="220">
        <f t="shared" si="7"/>
        <v>3706</v>
      </c>
      <c r="E42" s="220">
        <f t="shared" si="2"/>
        <v>5559</v>
      </c>
      <c r="F42" s="221">
        <f t="shared" si="3"/>
        <v>7412</v>
      </c>
      <c r="G42" s="219">
        <f t="shared" si="4"/>
        <v>5856</v>
      </c>
      <c r="H42" s="224">
        <f t="shared" si="5"/>
        <v>976</v>
      </c>
    </row>
    <row r="43" spans="1:8">
      <c r="A43" s="217">
        <f t="shared" si="6"/>
        <v>39</v>
      </c>
      <c r="B43" s="234">
        <v>137100</v>
      </c>
      <c r="C43" s="219">
        <f t="shared" si="0"/>
        <v>1929</v>
      </c>
      <c r="D43" s="220">
        <f t="shared" si="7"/>
        <v>3858</v>
      </c>
      <c r="E43" s="220">
        <f t="shared" si="2"/>
        <v>5787</v>
      </c>
      <c r="F43" s="221">
        <f t="shared" si="3"/>
        <v>7716</v>
      </c>
      <c r="G43" s="219">
        <f t="shared" si="4"/>
        <v>6096</v>
      </c>
      <c r="H43" s="224">
        <f t="shared" si="5"/>
        <v>1016</v>
      </c>
    </row>
    <row r="44" spans="1:8">
      <c r="A44" s="217">
        <f t="shared" si="6"/>
        <v>40</v>
      </c>
      <c r="B44" s="234">
        <v>142500</v>
      </c>
      <c r="C44" s="219">
        <f>+ROUND(B44*0.0469*0.3,0)</f>
        <v>2005</v>
      </c>
      <c r="D44" s="220">
        <f t="shared" si="7"/>
        <v>4010</v>
      </c>
      <c r="E44" s="220">
        <f t="shared" si="2"/>
        <v>6015</v>
      </c>
      <c r="F44" s="221">
        <f t="shared" si="3"/>
        <v>8020</v>
      </c>
      <c r="G44" s="219">
        <f t="shared" si="4"/>
        <v>6336</v>
      </c>
      <c r="H44" s="224">
        <f t="shared" si="5"/>
        <v>1056</v>
      </c>
    </row>
    <row r="45" spans="1:8">
      <c r="A45" s="236">
        <f t="shared" si="6"/>
        <v>41</v>
      </c>
      <c r="B45" s="243">
        <v>147900</v>
      </c>
      <c r="C45" s="238">
        <f t="shared" si="0"/>
        <v>2081</v>
      </c>
      <c r="D45" s="239">
        <f t="shared" si="7"/>
        <v>4162</v>
      </c>
      <c r="E45" s="239">
        <f t="shared" si="2"/>
        <v>6243</v>
      </c>
      <c r="F45" s="240">
        <f t="shared" si="3"/>
        <v>8324</v>
      </c>
      <c r="G45" s="238">
        <f t="shared" si="4"/>
        <v>6576</v>
      </c>
      <c r="H45" s="244">
        <f t="shared" si="5"/>
        <v>1096</v>
      </c>
    </row>
    <row r="46" spans="1:8">
      <c r="A46" s="245">
        <f>+A45+1</f>
        <v>42</v>
      </c>
      <c r="B46" s="246">
        <v>150000</v>
      </c>
      <c r="C46" s="247">
        <f t="shared" si="0"/>
        <v>2111</v>
      </c>
      <c r="D46" s="248">
        <f t="shared" si="7"/>
        <v>4222</v>
      </c>
      <c r="E46" s="248">
        <f t="shared" si="2"/>
        <v>6333</v>
      </c>
      <c r="F46" s="249">
        <f t="shared" si="3"/>
        <v>8444</v>
      </c>
      <c r="G46" s="247">
        <f t="shared" si="4"/>
        <v>6669</v>
      </c>
      <c r="H46" s="250">
        <f t="shared" si="5"/>
        <v>1112</v>
      </c>
    </row>
    <row r="47" spans="1:8">
      <c r="A47" s="205">
        <f t="shared" si="6"/>
        <v>43</v>
      </c>
      <c r="B47" s="251">
        <v>156400</v>
      </c>
      <c r="C47" s="210">
        <f>+ROUND(B47*0.0469*0.3,0)</f>
        <v>2201</v>
      </c>
      <c r="D47" s="208">
        <f t="shared" si="7"/>
        <v>4402</v>
      </c>
      <c r="E47" s="208">
        <f t="shared" si="2"/>
        <v>6603</v>
      </c>
      <c r="F47" s="209">
        <f t="shared" si="3"/>
        <v>8804</v>
      </c>
      <c r="G47" s="207">
        <f t="shared" si="4"/>
        <v>6954</v>
      </c>
      <c r="H47" s="230">
        <f t="shared" si="5"/>
        <v>1159</v>
      </c>
    </row>
    <row r="48" spans="1:8">
      <c r="A48" s="205">
        <f t="shared" si="6"/>
        <v>44</v>
      </c>
      <c r="B48" s="251">
        <v>162800</v>
      </c>
      <c r="C48" s="210">
        <f t="shared" si="0"/>
        <v>2291</v>
      </c>
      <c r="D48" s="208">
        <f t="shared" si="7"/>
        <v>4582</v>
      </c>
      <c r="E48" s="208">
        <f t="shared" si="2"/>
        <v>6873</v>
      </c>
      <c r="F48" s="209">
        <f t="shared" si="3"/>
        <v>9164</v>
      </c>
      <c r="G48" s="210">
        <f t="shared" si="4"/>
        <v>7238</v>
      </c>
      <c r="H48" s="211">
        <f t="shared" si="5"/>
        <v>1206</v>
      </c>
    </row>
    <row r="49" spans="1:8">
      <c r="A49" s="205">
        <f t="shared" si="6"/>
        <v>45</v>
      </c>
      <c r="B49" s="206">
        <v>169200</v>
      </c>
      <c r="C49" s="210">
        <f t="shared" si="0"/>
        <v>2381</v>
      </c>
      <c r="D49" s="208">
        <f t="shared" si="7"/>
        <v>4762</v>
      </c>
      <c r="E49" s="208">
        <f t="shared" si="2"/>
        <v>7143</v>
      </c>
      <c r="F49" s="209">
        <f t="shared" si="3"/>
        <v>9524</v>
      </c>
      <c r="G49" s="210">
        <f t="shared" si="4"/>
        <v>7523</v>
      </c>
      <c r="H49" s="211">
        <f t="shared" si="5"/>
        <v>1254</v>
      </c>
    </row>
    <row r="50" spans="1:8">
      <c r="A50" s="205">
        <f>+A49+1</f>
        <v>46</v>
      </c>
      <c r="B50" s="206">
        <v>175600</v>
      </c>
      <c r="C50" s="210">
        <f t="shared" si="0"/>
        <v>2471</v>
      </c>
      <c r="D50" s="208">
        <f t="shared" si="7"/>
        <v>4942</v>
      </c>
      <c r="E50" s="208">
        <f t="shared" si="2"/>
        <v>7413</v>
      </c>
      <c r="F50" s="209">
        <f t="shared" si="3"/>
        <v>9884</v>
      </c>
      <c r="G50" s="210">
        <f t="shared" si="4"/>
        <v>7807</v>
      </c>
      <c r="H50" s="211">
        <f t="shared" si="5"/>
        <v>1301</v>
      </c>
    </row>
    <row r="51" spans="1:8" ht="16.8" thickBot="1">
      <c r="A51" s="252">
        <f t="shared" si="6"/>
        <v>47</v>
      </c>
      <c r="B51" s="253">
        <v>182000</v>
      </c>
      <c r="C51" s="254">
        <f t="shared" si="0"/>
        <v>2561</v>
      </c>
      <c r="D51" s="255">
        <f t="shared" si="7"/>
        <v>5122</v>
      </c>
      <c r="E51" s="255">
        <f t="shared" si="2"/>
        <v>7683</v>
      </c>
      <c r="F51" s="256">
        <f t="shared" si="3"/>
        <v>10244</v>
      </c>
      <c r="G51" s="254">
        <f t="shared" si="4"/>
        <v>8092</v>
      </c>
      <c r="H51" s="257">
        <f t="shared" si="5"/>
        <v>1349</v>
      </c>
    </row>
    <row r="52" spans="1:8" s="259" customFormat="1">
      <c r="A52" s="258" t="s">
        <v>138</v>
      </c>
      <c r="H52" s="260" t="s">
        <v>139</v>
      </c>
    </row>
    <row r="53" spans="1:8" s="259" customFormat="1">
      <c r="H53" s="260"/>
    </row>
    <row r="54" spans="1:8" s="261" customFormat="1" ht="24" customHeight="1">
      <c r="A54" s="386" t="s">
        <v>140</v>
      </c>
      <c r="B54" s="386"/>
      <c r="C54" s="386"/>
      <c r="D54" s="386"/>
      <c r="E54" s="386"/>
      <c r="F54" s="386"/>
      <c r="G54" s="386"/>
    </row>
    <row r="55" spans="1:8" s="259" customFormat="1" ht="33.75" customHeight="1">
      <c r="A55" s="386" t="s">
        <v>141</v>
      </c>
      <c r="B55" s="386"/>
      <c r="C55" s="386"/>
      <c r="D55" s="386"/>
      <c r="E55" s="386"/>
      <c r="F55" s="386"/>
      <c r="G55" s="386"/>
    </row>
    <row r="56" spans="1:8" s="259" customFormat="1" ht="25.5" customHeight="1">
      <c r="A56" s="387" t="s">
        <v>142</v>
      </c>
      <c r="B56" s="387"/>
      <c r="C56" s="387"/>
      <c r="D56" s="387"/>
      <c r="E56" s="387"/>
      <c r="F56" s="387"/>
      <c r="G56" s="387"/>
    </row>
    <row r="57" spans="1:8">
      <c r="A57" s="262"/>
      <c r="B57" s="262"/>
      <c r="C57" s="262"/>
      <c r="D57" s="262"/>
      <c r="E57" s="262"/>
      <c r="F57" s="262"/>
      <c r="G57" s="262"/>
    </row>
    <row r="58" spans="1:8">
      <c r="A58" s="262"/>
      <c r="B58" s="262"/>
      <c r="C58" s="262"/>
      <c r="D58" s="262"/>
      <c r="E58" s="262"/>
      <c r="F58" s="262"/>
      <c r="G58" s="262"/>
    </row>
    <row r="59" spans="1:8">
      <c r="A59" s="262"/>
      <c r="B59" s="262"/>
      <c r="C59" s="262"/>
      <c r="D59" s="262"/>
      <c r="E59" s="262"/>
      <c r="F59" s="262"/>
      <c r="G59" s="262"/>
    </row>
  </sheetData>
  <sheetProtection password="CF7A" sheet="1" objects="1" scenarios="1" selectLockedCells="1" selectUnlockedCells="1"/>
  <mergeCells count="8">
    <mergeCell ref="H3:H4"/>
    <mergeCell ref="A54:G54"/>
    <mergeCell ref="A55:G55"/>
    <mergeCell ref="A56:G56"/>
    <mergeCell ref="A3:A4"/>
    <mergeCell ref="B3:B4"/>
    <mergeCell ref="C3:F3"/>
    <mergeCell ref="G3:G4"/>
  </mergeCells>
  <phoneticPr fontId="30" type="noConversion"/>
  <printOptions horizontalCentered="1" gridLinesSet="0"/>
  <pageMargins left="0.59055118110236227" right="0.59055118110236227" top="0.59055118110236227" bottom="0.39370078740157483" header="0.31496062992125984" footer="0.31496062992125984"/>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6</vt:i4>
      </vt:variant>
    </vt:vector>
  </HeadingPairs>
  <TitlesOfParts>
    <vt:vector size="12" baseType="lpstr">
      <vt:lpstr>明細表</vt:lpstr>
      <vt:lpstr>研究助理酬金</vt:lpstr>
      <vt:lpstr>人事表</vt:lpstr>
      <vt:lpstr>級距表</vt:lpstr>
      <vt:lpstr>11.5%</vt:lpstr>
      <vt:lpstr>健保</vt:lpstr>
      <vt:lpstr>'11.5%'!Print_Area</vt:lpstr>
      <vt:lpstr>人事表!Print_Area</vt:lpstr>
      <vt:lpstr>明細表!Print_Area</vt:lpstr>
      <vt:lpstr>健保!Print_Area</vt:lpstr>
      <vt:lpstr>明細表!Print_Titles</vt:lpstr>
      <vt:lpstr>學歷</vt:lpstr>
    </vt:vector>
  </TitlesOfParts>
  <Company>HPA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陳薏婷@主計室</dc:creator>
  <cp:lastModifiedBy>吳培綾</cp:lastModifiedBy>
  <cp:lastPrinted>2022-06-28T02:09:38Z</cp:lastPrinted>
  <dcterms:created xsi:type="dcterms:W3CDTF">2018-10-01T08:30:42Z</dcterms:created>
  <dcterms:modified xsi:type="dcterms:W3CDTF">2022-12-21T11:49:18Z</dcterms:modified>
</cp:coreProperties>
</file>